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01 - VEDLEJŠÍ A OSTAT..." sheetId="2" r:id="rId2"/>
    <sheet name="SO 101 - CHODNÍK" sheetId="3" r:id="rId3"/>
    <sheet name="Pokyny pro vyplnění" sheetId="4" r:id="rId4"/>
  </sheets>
  <definedNames>
    <definedName name="_xlnm.Print_Area" localSheetId="0">'Rekapitulace stavby'!$D$4:$AO$33,'Rekapitulace stavby'!$C$39:$AQ$54</definedName>
    <definedName name="_xlnm.Print_Titles" localSheetId="0">'Rekapitulace stavby'!$49:$49</definedName>
    <definedName name="_xlnm._FilterDatabase" localSheetId="1" hidden="1">'SO 001 - VEDLEJŠÍ A OSTAT...'!$C$79:$K$94</definedName>
    <definedName name="_xlnm.Print_Area" localSheetId="1">'SO 001 - VEDLEJŠÍ A OSTAT...'!$C$4:$J$36,'SO 001 - VEDLEJŠÍ A OSTAT...'!$C$42:$J$61,'SO 001 - VEDLEJŠÍ A OSTAT...'!$C$67:$K$94</definedName>
    <definedName name="_xlnm.Print_Titles" localSheetId="1">'SO 001 - VEDLEJŠÍ A OSTAT...'!$79:$79</definedName>
    <definedName name="_xlnm._FilterDatabase" localSheetId="2" hidden="1">'SO 101 - CHODNÍK'!$C$85:$K$371</definedName>
    <definedName name="_xlnm.Print_Area" localSheetId="2">'SO 101 - CHODNÍK'!$C$4:$J$36,'SO 101 - CHODNÍK'!$C$42:$J$67,'SO 101 - CHODNÍK'!$C$73:$K$371</definedName>
    <definedName name="_xlnm.Print_Titles" localSheetId="2">'SO 101 - CHODNÍK'!$85:$85</definedName>
    <definedName name="_xlnm.Print_Area" localSheetId="3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3"/>
  <c r="AX53"/>
  <c i="3" r="BI371"/>
  <c r="BH371"/>
  <c r="BG371"/>
  <c r="BF371"/>
  <c r="T371"/>
  <c r="T370"/>
  <c r="R371"/>
  <c r="R370"/>
  <c r="P371"/>
  <c r="P370"/>
  <c r="BK371"/>
  <c r="BK370"/>
  <c r="J370"/>
  <c r="J371"/>
  <c r="BE371"/>
  <c r="J66"/>
  <c r="BI368"/>
  <c r="BH368"/>
  <c r="BG368"/>
  <c r="BF368"/>
  <c r="T368"/>
  <c r="R368"/>
  <c r="P368"/>
  <c r="BK368"/>
  <c r="J368"/>
  <c r="BE368"/>
  <c r="BI366"/>
  <c r="BH366"/>
  <c r="BG366"/>
  <c r="BF366"/>
  <c r="T366"/>
  <c r="R366"/>
  <c r="P366"/>
  <c r="BK366"/>
  <c r="J366"/>
  <c r="BE366"/>
  <c r="BI365"/>
  <c r="BH365"/>
  <c r="BG365"/>
  <c r="BF365"/>
  <c r="T365"/>
  <c r="R365"/>
  <c r="P365"/>
  <c r="BK365"/>
  <c r="J365"/>
  <c r="BE365"/>
  <c r="BI364"/>
  <c r="BH364"/>
  <c r="BG364"/>
  <c r="BF364"/>
  <c r="T364"/>
  <c r="R364"/>
  <c r="P364"/>
  <c r="BK364"/>
  <c r="J364"/>
  <c r="BE364"/>
  <c r="BI361"/>
  <c r="BH361"/>
  <c r="BG361"/>
  <c r="BF361"/>
  <c r="T361"/>
  <c r="R361"/>
  <c r="P361"/>
  <c r="BK361"/>
  <c r="J361"/>
  <c r="BE361"/>
  <c r="BI357"/>
  <c r="BH357"/>
  <c r="BG357"/>
  <c r="BF357"/>
  <c r="T357"/>
  <c r="R357"/>
  <c r="P357"/>
  <c r="BK357"/>
  <c r="J357"/>
  <c r="BE357"/>
  <c r="BI350"/>
  <c r="BH350"/>
  <c r="BG350"/>
  <c r="BF350"/>
  <c r="T350"/>
  <c r="R350"/>
  <c r="P350"/>
  <c r="BK350"/>
  <c r="J350"/>
  <c r="BE350"/>
  <c r="BI346"/>
  <c r="BH346"/>
  <c r="BG346"/>
  <c r="BF346"/>
  <c r="T346"/>
  <c r="R346"/>
  <c r="P346"/>
  <c r="BK346"/>
  <c r="J346"/>
  <c r="BE346"/>
  <c r="BI338"/>
  <c r="BH338"/>
  <c r="BG338"/>
  <c r="BF338"/>
  <c r="T338"/>
  <c r="T337"/>
  <c r="R338"/>
  <c r="R337"/>
  <c r="P338"/>
  <c r="P337"/>
  <c r="BK338"/>
  <c r="BK337"/>
  <c r="J337"/>
  <c r="J338"/>
  <c r="BE338"/>
  <c r="J65"/>
  <c r="BI332"/>
  <c r="BH332"/>
  <c r="BG332"/>
  <c r="BF332"/>
  <c r="T332"/>
  <c r="R332"/>
  <c r="P332"/>
  <c r="BK332"/>
  <c r="J332"/>
  <c r="BE332"/>
  <c r="BI330"/>
  <c r="BH330"/>
  <c r="BG330"/>
  <c r="BF330"/>
  <c r="T330"/>
  <c r="R330"/>
  <c r="P330"/>
  <c r="BK330"/>
  <c r="J330"/>
  <c r="BE330"/>
  <c r="BI328"/>
  <c r="BH328"/>
  <c r="BG328"/>
  <c r="BF328"/>
  <c r="T328"/>
  <c r="R328"/>
  <c r="P328"/>
  <c r="BK328"/>
  <c r="J328"/>
  <c r="BE328"/>
  <c r="BI326"/>
  <c r="BH326"/>
  <c r="BG326"/>
  <c r="BF326"/>
  <c r="T326"/>
  <c r="R326"/>
  <c r="P326"/>
  <c r="BK326"/>
  <c r="J326"/>
  <c r="BE326"/>
  <c r="BI325"/>
  <c r="BH325"/>
  <c r="BG325"/>
  <c r="BF325"/>
  <c r="T325"/>
  <c r="R325"/>
  <c r="P325"/>
  <c r="BK325"/>
  <c r="J325"/>
  <c r="BE325"/>
  <c r="BI324"/>
  <c r="BH324"/>
  <c r="BG324"/>
  <c r="BF324"/>
  <c r="T324"/>
  <c r="R324"/>
  <c r="P324"/>
  <c r="BK324"/>
  <c r="J324"/>
  <c r="BE324"/>
  <c r="BI323"/>
  <c r="BH323"/>
  <c r="BG323"/>
  <c r="BF323"/>
  <c r="T323"/>
  <c r="R323"/>
  <c r="P323"/>
  <c r="BK323"/>
  <c r="J323"/>
  <c r="BE323"/>
  <c r="BI321"/>
  <c r="BH321"/>
  <c r="BG321"/>
  <c r="BF321"/>
  <c r="T321"/>
  <c r="R321"/>
  <c r="P321"/>
  <c r="BK321"/>
  <c r="J321"/>
  <c r="BE321"/>
  <c r="BI316"/>
  <c r="BH316"/>
  <c r="BG316"/>
  <c r="BF316"/>
  <c r="T316"/>
  <c r="R316"/>
  <c r="P316"/>
  <c r="BK316"/>
  <c r="J316"/>
  <c r="BE316"/>
  <c r="BI314"/>
  <c r="BH314"/>
  <c r="BG314"/>
  <c r="BF314"/>
  <c r="T314"/>
  <c r="R314"/>
  <c r="P314"/>
  <c r="BK314"/>
  <c r="J314"/>
  <c r="BE314"/>
  <c r="BI310"/>
  <c r="BH310"/>
  <c r="BG310"/>
  <c r="BF310"/>
  <c r="T310"/>
  <c r="R310"/>
  <c r="P310"/>
  <c r="BK310"/>
  <c r="J310"/>
  <c r="BE310"/>
  <c r="BI306"/>
  <c r="BH306"/>
  <c r="BG306"/>
  <c r="BF306"/>
  <c r="T306"/>
  <c r="R306"/>
  <c r="P306"/>
  <c r="BK306"/>
  <c r="J306"/>
  <c r="BE306"/>
  <c r="BI304"/>
  <c r="BH304"/>
  <c r="BG304"/>
  <c r="BF304"/>
  <c r="T304"/>
  <c r="R304"/>
  <c r="P304"/>
  <c r="BK304"/>
  <c r="J304"/>
  <c r="BE304"/>
  <c r="BI302"/>
  <c r="BH302"/>
  <c r="BG302"/>
  <c r="BF302"/>
  <c r="T302"/>
  <c r="R302"/>
  <c r="P302"/>
  <c r="BK302"/>
  <c r="J302"/>
  <c r="BE302"/>
  <c r="BI300"/>
  <c r="BH300"/>
  <c r="BG300"/>
  <c r="BF300"/>
  <c r="T300"/>
  <c r="R300"/>
  <c r="P300"/>
  <c r="BK300"/>
  <c r="J300"/>
  <c r="BE300"/>
  <c r="BI298"/>
  <c r="BH298"/>
  <c r="BG298"/>
  <c r="BF298"/>
  <c r="T298"/>
  <c r="R298"/>
  <c r="P298"/>
  <c r="BK298"/>
  <c r="J298"/>
  <c r="BE298"/>
  <c r="BI296"/>
  <c r="BH296"/>
  <c r="BG296"/>
  <c r="BF296"/>
  <c r="T296"/>
  <c r="R296"/>
  <c r="P296"/>
  <c r="BK296"/>
  <c r="J296"/>
  <c r="BE296"/>
  <c r="BI295"/>
  <c r="BH295"/>
  <c r="BG295"/>
  <c r="BF295"/>
  <c r="T295"/>
  <c r="R295"/>
  <c r="P295"/>
  <c r="BK295"/>
  <c r="J295"/>
  <c r="BE295"/>
  <c r="BI293"/>
  <c r="BH293"/>
  <c r="BG293"/>
  <c r="BF293"/>
  <c r="T293"/>
  <c r="R293"/>
  <c r="P293"/>
  <c r="BK293"/>
  <c r="J293"/>
  <c r="BE293"/>
  <c r="BI292"/>
  <c r="BH292"/>
  <c r="BG292"/>
  <c r="BF292"/>
  <c r="T292"/>
  <c r="R292"/>
  <c r="P292"/>
  <c r="BK292"/>
  <c r="J292"/>
  <c r="BE292"/>
  <c r="BI291"/>
  <c r="BH291"/>
  <c r="BG291"/>
  <c r="BF291"/>
  <c r="T291"/>
  <c r="R291"/>
  <c r="P291"/>
  <c r="BK291"/>
  <c r="J291"/>
  <c r="BE291"/>
  <c r="BI290"/>
  <c r="BH290"/>
  <c r="BG290"/>
  <c r="BF290"/>
  <c r="T290"/>
  <c r="R290"/>
  <c r="P290"/>
  <c r="BK290"/>
  <c r="J290"/>
  <c r="BE290"/>
  <c r="BI289"/>
  <c r="BH289"/>
  <c r="BG289"/>
  <c r="BF289"/>
  <c r="T289"/>
  <c r="R289"/>
  <c r="P289"/>
  <c r="BK289"/>
  <c r="J289"/>
  <c r="BE289"/>
  <c r="BI287"/>
  <c r="BH287"/>
  <c r="BG287"/>
  <c r="BF287"/>
  <c r="T287"/>
  <c r="T286"/>
  <c r="R287"/>
  <c r="R286"/>
  <c r="P287"/>
  <c r="P286"/>
  <c r="BK287"/>
  <c r="BK286"/>
  <c r="J286"/>
  <c r="J287"/>
  <c r="BE287"/>
  <c r="J64"/>
  <c r="BI284"/>
  <c r="BH284"/>
  <c r="BG284"/>
  <c r="BF284"/>
  <c r="T284"/>
  <c r="R284"/>
  <c r="P284"/>
  <c r="BK284"/>
  <c r="J284"/>
  <c r="BE284"/>
  <c r="BI283"/>
  <c r="BH283"/>
  <c r="BG283"/>
  <c r="BF283"/>
  <c r="T283"/>
  <c r="R283"/>
  <c r="P283"/>
  <c r="BK283"/>
  <c r="J283"/>
  <c r="BE283"/>
  <c r="BI282"/>
  <c r="BH282"/>
  <c r="BG282"/>
  <c r="BF282"/>
  <c r="T282"/>
  <c r="R282"/>
  <c r="P282"/>
  <c r="BK282"/>
  <c r="J282"/>
  <c r="BE282"/>
  <c r="BI281"/>
  <c r="BH281"/>
  <c r="BG281"/>
  <c r="BF281"/>
  <c r="T281"/>
  <c r="R281"/>
  <c r="P281"/>
  <c r="BK281"/>
  <c r="J281"/>
  <c r="BE281"/>
  <c r="BI280"/>
  <c r="BH280"/>
  <c r="BG280"/>
  <c r="BF280"/>
  <c r="T280"/>
  <c r="R280"/>
  <c r="P280"/>
  <c r="BK280"/>
  <c r="J280"/>
  <c r="BE280"/>
  <c r="BI279"/>
  <c r="BH279"/>
  <c r="BG279"/>
  <c r="BF279"/>
  <c r="T279"/>
  <c r="R279"/>
  <c r="P279"/>
  <c r="BK279"/>
  <c r="J279"/>
  <c r="BE279"/>
  <c r="BI275"/>
  <c r="BH275"/>
  <c r="BG275"/>
  <c r="BF275"/>
  <c r="T275"/>
  <c r="R275"/>
  <c r="P275"/>
  <c r="BK275"/>
  <c r="J275"/>
  <c r="BE275"/>
  <c r="BI274"/>
  <c r="BH274"/>
  <c r="BG274"/>
  <c r="BF274"/>
  <c r="T274"/>
  <c r="R274"/>
  <c r="P274"/>
  <c r="BK274"/>
  <c r="J274"/>
  <c r="BE274"/>
  <c r="BI272"/>
  <c r="BH272"/>
  <c r="BG272"/>
  <c r="BF272"/>
  <c r="T272"/>
  <c r="R272"/>
  <c r="P272"/>
  <c r="BK272"/>
  <c r="J272"/>
  <c r="BE272"/>
  <c r="BI271"/>
  <c r="BH271"/>
  <c r="BG271"/>
  <c r="BF271"/>
  <c r="T271"/>
  <c r="R271"/>
  <c r="P271"/>
  <c r="BK271"/>
  <c r="J271"/>
  <c r="BE271"/>
  <c r="BI270"/>
  <c r="BH270"/>
  <c r="BG270"/>
  <c r="BF270"/>
  <c r="T270"/>
  <c r="R270"/>
  <c r="P270"/>
  <c r="BK270"/>
  <c r="J270"/>
  <c r="BE270"/>
  <c r="BI268"/>
  <c r="BH268"/>
  <c r="BG268"/>
  <c r="BF268"/>
  <c r="T268"/>
  <c r="R268"/>
  <c r="P268"/>
  <c r="BK268"/>
  <c r="J268"/>
  <c r="BE268"/>
  <c r="BI266"/>
  <c r="BH266"/>
  <c r="BG266"/>
  <c r="BF266"/>
  <c r="T266"/>
  <c r="R266"/>
  <c r="P266"/>
  <c r="BK266"/>
  <c r="J266"/>
  <c r="BE266"/>
  <c r="BI264"/>
  <c r="BH264"/>
  <c r="BG264"/>
  <c r="BF264"/>
  <c r="T264"/>
  <c r="R264"/>
  <c r="P264"/>
  <c r="BK264"/>
  <c r="J264"/>
  <c r="BE264"/>
  <c r="BI262"/>
  <c r="BH262"/>
  <c r="BG262"/>
  <c r="BF262"/>
  <c r="T262"/>
  <c r="R262"/>
  <c r="P262"/>
  <c r="BK262"/>
  <c r="J262"/>
  <c r="BE262"/>
  <c r="BI260"/>
  <c r="BH260"/>
  <c r="BG260"/>
  <c r="BF260"/>
  <c r="T260"/>
  <c r="R260"/>
  <c r="P260"/>
  <c r="BK260"/>
  <c r="J260"/>
  <c r="BE260"/>
  <c r="BI255"/>
  <c r="BH255"/>
  <c r="BG255"/>
  <c r="BF255"/>
  <c r="T255"/>
  <c r="T254"/>
  <c r="R255"/>
  <c r="R254"/>
  <c r="P255"/>
  <c r="P254"/>
  <c r="BK255"/>
  <c r="BK254"/>
  <c r="J254"/>
  <c r="J255"/>
  <c r="BE255"/>
  <c r="J63"/>
  <c r="BI252"/>
  <c r="BH252"/>
  <c r="BG252"/>
  <c r="BF252"/>
  <c r="T252"/>
  <c r="T251"/>
  <c r="R252"/>
  <c r="R251"/>
  <c r="P252"/>
  <c r="P251"/>
  <c r="BK252"/>
  <c r="BK251"/>
  <c r="J251"/>
  <c r="J252"/>
  <c r="BE252"/>
  <c r="J62"/>
  <c r="BI249"/>
  <c r="BH249"/>
  <c r="BG249"/>
  <c r="BF249"/>
  <c r="T249"/>
  <c r="R249"/>
  <c r="P249"/>
  <c r="BK249"/>
  <c r="J249"/>
  <c r="BE249"/>
  <c r="BI247"/>
  <c r="BH247"/>
  <c r="BG247"/>
  <c r="BF247"/>
  <c r="T247"/>
  <c r="R247"/>
  <c r="P247"/>
  <c r="BK247"/>
  <c r="J247"/>
  <c r="BE247"/>
  <c r="BI245"/>
  <c r="BH245"/>
  <c r="BG245"/>
  <c r="BF245"/>
  <c r="T245"/>
  <c r="R245"/>
  <c r="P245"/>
  <c r="BK245"/>
  <c r="J245"/>
  <c r="BE245"/>
  <c r="BI241"/>
  <c r="BH241"/>
  <c r="BG241"/>
  <c r="BF241"/>
  <c r="T241"/>
  <c r="R241"/>
  <c r="P241"/>
  <c r="BK241"/>
  <c r="J241"/>
  <c r="BE241"/>
  <c r="BI239"/>
  <c r="BH239"/>
  <c r="BG239"/>
  <c r="BF239"/>
  <c r="T239"/>
  <c r="R239"/>
  <c r="P239"/>
  <c r="BK239"/>
  <c r="J239"/>
  <c r="BE239"/>
  <c r="BI237"/>
  <c r="BH237"/>
  <c r="BG237"/>
  <c r="BF237"/>
  <c r="T237"/>
  <c r="R237"/>
  <c r="P237"/>
  <c r="BK237"/>
  <c r="J237"/>
  <c r="BE237"/>
  <c r="BI233"/>
  <c r="BH233"/>
  <c r="BG233"/>
  <c r="BF233"/>
  <c r="T233"/>
  <c r="R233"/>
  <c r="P233"/>
  <c r="BK233"/>
  <c r="J233"/>
  <c r="BE233"/>
  <c r="BI231"/>
  <c r="BH231"/>
  <c r="BG231"/>
  <c r="BF231"/>
  <c r="T231"/>
  <c r="R231"/>
  <c r="P231"/>
  <c r="BK231"/>
  <c r="J231"/>
  <c r="BE231"/>
  <c r="BI229"/>
  <c r="BH229"/>
  <c r="BG229"/>
  <c r="BF229"/>
  <c r="T229"/>
  <c r="R229"/>
  <c r="P229"/>
  <c r="BK229"/>
  <c r="J229"/>
  <c r="BE229"/>
  <c r="BI227"/>
  <c r="BH227"/>
  <c r="BG227"/>
  <c r="BF227"/>
  <c r="T227"/>
  <c r="R227"/>
  <c r="P227"/>
  <c r="BK227"/>
  <c r="J227"/>
  <c r="BE227"/>
  <c r="BI221"/>
  <c r="BH221"/>
  <c r="BG221"/>
  <c r="BF221"/>
  <c r="T221"/>
  <c r="R221"/>
  <c r="P221"/>
  <c r="BK221"/>
  <c r="J221"/>
  <c r="BE221"/>
  <c r="BI219"/>
  <c r="BH219"/>
  <c r="BG219"/>
  <c r="BF219"/>
  <c r="T219"/>
  <c r="R219"/>
  <c r="P219"/>
  <c r="BK219"/>
  <c r="J219"/>
  <c r="BE219"/>
  <c r="BI211"/>
  <c r="BH211"/>
  <c r="BG211"/>
  <c r="BF211"/>
  <c r="T211"/>
  <c r="R211"/>
  <c r="P211"/>
  <c r="BK211"/>
  <c r="J211"/>
  <c r="BE211"/>
  <c r="BI209"/>
  <c r="BH209"/>
  <c r="BG209"/>
  <c r="BF209"/>
  <c r="T209"/>
  <c r="T208"/>
  <c r="R209"/>
  <c r="R208"/>
  <c r="P209"/>
  <c r="P208"/>
  <c r="BK209"/>
  <c r="BK208"/>
  <c r="J208"/>
  <c r="J209"/>
  <c r="BE209"/>
  <c r="J61"/>
  <c r="BI206"/>
  <c r="BH206"/>
  <c r="BG206"/>
  <c r="BF206"/>
  <c r="T206"/>
  <c r="R206"/>
  <c r="P206"/>
  <c r="BK206"/>
  <c r="J206"/>
  <c r="BE206"/>
  <c r="BI202"/>
  <c r="BH202"/>
  <c r="BG202"/>
  <c r="BF202"/>
  <c r="T202"/>
  <c r="T201"/>
  <c r="R202"/>
  <c r="R201"/>
  <c r="P202"/>
  <c r="P201"/>
  <c r="BK202"/>
  <c r="BK201"/>
  <c r="J201"/>
  <c r="J202"/>
  <c r="BE202"/>
  <c r="J60"/>
  <c r="BI199"/>
  <c r="BH199"/>
  <c r="BG199"/>
  <c r="BF199"/>
  <c r="T199"/>
  <c r="R199"/>
  <c r="P199"/>
  <c r="BK199"/>
  <c r="J199"/>
  <c r="BE199"/>
  <c r="BI197"/>
  <c r="BH197"/>
  <c r="BG197"/>
  <c r="BF197"/>
  <c r="T197"/>
  <c r="T196"/>
  <c r="R197"/>
  <c r="R196"/>
  <c r="P197"/>
  <c r="P196"/>
  <c r="BK197"/>
  <c r="BK196"/>
  <c r="J196"/>
  <c r="J197"/>
  <c r="BE197"/>
  <c r="J59"/>
  <c r="BI194"/>
  <c r="BH194"/>
  <c r="BG194"/>
  <c r="BF194"/>
  <c r="T194"/>
  <c r="R194"/>
  <c r="P194"/>
  <c r="BK194"/>
  <c r="J194"/>
  <c r="BE194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56"/>
  <c r="BH156"/>
  <c r="BG156"/>
  <c r="BF156"/>
  <c r="T156"/>
  <c r="R156"/>
  <c r="P156"/>
  <c r="BK156"/>
  <c r="J156"/>
  <c r="BE156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4"/>
  <c r="BH104"/>
  <c r="BG104"/>
  <c r="BF104"/>
  <c r="T104"/>
  <c r="R104"/>
  <c r="P104"/>
  <c r="BK104"/>
  <c r="J104"/>
  <c r="BE104"/>
  <c r="BI98"/>
  <c r="BH98"/>
  <c r="BG98"/>
  <c r="BF98"/>
  <c r="T98"/>
  <c r="R98"/>
  <c r="P98"/>
  <c r="BK98"/>
  <c r="J98"/>
  <c r="BE98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89"/>
  <c r="F34"/>
  <c i="1" r="BD53"/>
  <c i="3" r="BH89"/>
  <c r="F33"/>
  <c i="1" r="BC53"/>
  <c i="3" r="BG89"/>
  <c r="F32"/>
  <c i="1" r="BB53"/>
  <c i="3" r="BF89"/>
  <c r="J31"/>
  <c i="1" r="AW53"/>
  <c i="3" r="F31"/>
  <c i="1" r="BA53"/>
  <c i="3" r="T89"/>
  <c r="T88"/>
  <c r="T87"/>
  <c r="T86"/>
  <c r="R89"/>
  <c r="R88"/>
  <c r="R87"/>
  <c r="R86"/>
  <c r="P89"/>
  <c r="P88"/>
  <c r="P87"/>
  <c r="P86"/>
  <c i="1" r="AU53"/>
  <c i="3" r="BK89"/>
  <c r="BK88"/>
  <c r="J88"/>
  <c r="BK87"/>
  <c r="J87"/>
  <c r="BK86"/>
  <c r="J86"/>
  <c r="J56"/>
  <c r="J27"/>
  <c i="1" r="AG53"/>
  <c i="3" r="J89"/>
  <c r="BE89"/>
  <c r="J30"/>
  <c i="1" r="AV53"/>
  <c i="3" r="F30"/>
  <c i="1" r="AZ53"/>
  <c i="3" r="J58"/>
  <c r="J57"/>
  <c r="F80"/>
  <c r="E78"/>
  <c r="F49"/>
  <c r="E47"/>
  <c r="J36"/>
  <c r="J21"/>
  <c r="E21"/>
  <c r="J82"/>
  <c r="J51"/>
  <c r="J20"/>
  <c r="J18"/>
  <c r="E18"/>
  <c r="F83"/>
  <c r="F52"/>
  <c r="J17"/>
  <c r="J15"/>
  <c r="E15"/>
  <c r="F82"/>
  <c r="F51"/>
  <c r="J14"/>
  <c r="J12"/>
  <c r="J80"/>
  <c r="J49"/>
  <c r="E7"/>
  <c r="E76"/>
  <c r="E45"/>
  <c i="1" r="AY52"/>
  <c r="AX52"/>
  <c i="2" r="BI94"/>
  <c r="BH94"/>
  <c r="BG94"/>
  <c r="BF94"/>
  <c r="T94"/>
  <c r="T93"/>
  <c r="R94"/>
  <c r="R93"/>
  <c r="P94"/>
  <c r="P93"/>
  <c r="BK94"/>
  <c r="BK93"/>
  <c r="J93"/>
  <c r="J94"/>
  <c r="BE94"/>
  <c r="J60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T85"/>
  <c r="R86"/>
  <c r="R85"/>
  <c r="P86"/>
  <c r="P85"/>
  <c r="BK86"/>
  <c r="BK85"/>
  <c r="J85"/>
  <c r="J86"/>
  <c r="BE86"/>
  <c r="J59"/>
  <c r="BI84"/>
  <c r="BH84"/>
  <c r="BG84"/>
  <c r="BF84"/>
  <c r="T84"/>
  <c r="R84"/>
  <c r="P84"/>
  <c r="BK84"/>
  <c r="J84"/>
  <c r="BE84"/>
  <c r="BI83"/>
  <c r="F34"/>
  <c i="1" r="BD52"/>
  <c i="2" r="BH83"/>
  <c r="F33"/>
  <c i="1" r="BC52"/>
  <c i="2" r="BG83"/>
  <c r="F32"/>
  <c i="1" r="BB52"/>
  <c i="2" r="BF83"/>
  <c r="J31"/>
  <c i="1" r="AW52"/>
  <c i="2" r="F31"/>
  <c i="1" r="BA52"/>
  <c i="2" r="T83"/>
  <c r="T82"/>
  <c r="T81"/>
  <c r="T80"/>
  <c r="R83"/>
  <c r="R82"/>
  <c r="R81"/>
  <c r="R80"/>
  <c r="P83"/>
  <c r="P82"/>
  <c r="P81"/>
  <c r="P80"/>
  <c i="1" r="AU52"/>
  <c i="2" r="BK83"/>
  <c r="BK82"/>
  <c r="J82"/>
  <c r="BK81"/>
  <c r="J81"/>
  <c r="BK80"/>
  <c r="J80"/>
  <c r="J56"/>
  <c r="J27"/>
  <c i="1" r="AG52"/>
  <c i="2" r="J83"/>
  <c r="BE83"/>
  <c r="J30"/>
  <c i="1" r="AV52"/>
  <c i="2" r="F30"/>
  <c i="1" r="AZ52"/>
  <c i="2" r="J58"/>
  <c r="J57"/>
  <c r="F74"/>
  <c r="E72"/>
  <c r="F49"/>
  <c r="E47"/>
  <c r="J36"/>
  <c r="J21"/>
  <c r="E21"/>
  <c r="J76"/>
  <c r="J51"/>
  <c r="J20"/>
  <c r="J18"/>
  <c r="E18"/>
  <c r="F77"/>
  <c r="F52"/>
  <c r="J17"/>
  <c r="J15"/>
  <c r="E15"/>
  <c r="F76"/>
  <c r="F51"/>
  <c r="J14"/>
  <c r="J12"/>
  <c r="J74"/>
  <c r="J49"/>
  <c r="E7"/>
  <c r="E70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<sst xmlns="http://schemas.openxmlformats.org/spreadsheetml/2006/main">
  <si>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</si>
  <si>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</si>
  <si>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</si>
  <si>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</si>
  <si>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</si>
  <si>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</si>
  <si>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</si>
  <si>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{e2717ded-0f16-4e0d-8020-b1f8cc58a384}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</si>
  <si>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</si>
  <si>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</si>
  <si>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</si>
  <si>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</si>
  <si>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</si>
  <si>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</si>
  <si>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</si>
  <si>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</si>
  <si>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</si>
  <si>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19-18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</si>
  <si>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</si>
  <si>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</si>
  <si>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REKONSTRUKCE CHODNÍKU OD ČP. 186 PO ČP. 207 V ULICI RAČANSKÁ, PŘELOUČ</t>
  </si>
  <si>
    <t>KSO:</t>
  </si>
  <si>
    <t>CC-CZ:</t>
  </si>
  <si>
    <t>Místo:</t>
  </si>
  <si>
    <t>Přelouč</t>
  </si>
  <si>
    <t>Datum:</t>
  </si>
  <si>
    <t>31. 10. 2018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</si>
  <si>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</si>
  <si>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</si>
  <si>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</si>
  <si>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</si>
  <si>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</si>
  <si>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</si>
  <si>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</si>
  <si>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</si>
  <si>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</si>
  <si>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</si>
  <si>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</si>
  <si>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</si>
  <si>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</si>
  <si>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</si>
  <si>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</si>
  <si>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</si>
  <si>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</si>
  <si>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</si>
  <si>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</si>
  <si>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</si>
  <si>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</si>
  <si>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</si>
  <si>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</si>
  <si>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</si>
  <si>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</si>
  <si>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</si>
  <si>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</si>
  <si>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</si>
  <si>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</si>
  <si>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</si>
  <si>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</si>
  <si>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</si>
  <si>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</si>
  <si>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</si>
  <si>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</si>
  <si>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</si>
  <si>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</si>
  <si>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</si>
  <si>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</si>
  <si>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</si>
  <si>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</si>
  <si>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</si>
  <si>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</si>
  <si>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</si>
  <si>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</si>
  <si>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</si>
  <si>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</si>
  <si>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</si>
  <si>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001</t>
  </si>
  <si>
    <t>VEDLEJŠÍ A OSTATNÍ NÁKLADY</t>
  </si>
  <si>
    <t>STA</t>
  </si>
  <si>
    <t>1</t>
  </si>
  <si>
    <t>{c215ba49-d4a1-4ad6-bb8a-d4fb06492d96}</t>
  </si>
  <si>
    <t>2</t>
  </si>
  <si>
    <t>SO 101</t>
  </si>
  <si>
    <t>CHODNÍK</t>
  </si>
  <si>
    <t>{6c942ba9-c89c-437f-b24d-4f5959d4f8ac}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</si>
  <si>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</si>
  <si>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</si>
  <si>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</si>
  <si>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</si>
  <si>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</si>
  <si>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</si>
  <si>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</si>
  <si>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001 - VEDLEJŠÍ A OSTATNÍ NÁKLADY</t>
  </si>
  <si>
    <t>REKAPITULACE ČLENĚNÍ SOUPISU PRACÍ</t>
  </si>
  <si>
    <t>Kód dílu - Popis</t>
  </si>
  <si>
    <t>Cena celkem [CZK]</t>
  </si>
  <si>
    <t>Náklady soupisu celkem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</si>
  <si>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</si>
  <si>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</si>
  <si>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</si>
  <si>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</si>
  <si>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</si>
  <si>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</si>
  <si>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</si>
  <si>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</si>
  <si>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</si>
  <si>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</si>
  <si>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</si>
  <si>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</si>
  <si>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</si>
  <si>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</si>
  <si>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</si>
  <si>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</si>
  <si>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</si>
  <si>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</si>
  <si>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</si>
  <si>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</si>
  <si>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</si>
  <si>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</si>
  <si>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</si>
  <si>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</si>
  <si>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</si>
  <si>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</si>
  <si>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012303000</t>
  </si>
  <si>
    <t>Geodetické práce po výstavbě - zaměření skutečného provedení díla ke kolaudaci stavby</t>
  </si>
  <si>
    <t>KČ</t>
  </si>
  <si>
    <t>CS ÚRS 2017 01</t>
  </si>
  <si>
    <t>1024</t>
  </si>
  <si>
    <t>-907902253</t>
  </si>
  <si>
    <t>013254000</t>
  </si>
  <si>
    <t>Dokumentace skutečného provedení stavby 4x tištěná, 1x na CD</t>
  </si>
  <si>
    <t>-116535152</t>
  </si>
  <si>
    <t>VRN3</t>
  </si>
  <si>
    <t>Zařízení staveniště</t>
  </si>
  <si>
    <t>3</t>
  </si>
  <si>
    <t>012203000</t>
  </si>
  <si>
    <t>Geodetické práce při provádění stavby - výškové a polohové vytýčení stavby</t>
  </si>
  <si>
    <t>-857528233</t>
  </si>
  <si>
    <t>4</t>
  </si>
  <si>
    <t>030001000</t>
  </si>
  <si>
    <t>Základní rozdělení průvodních činností a nákladů zařízení staveniště</t>
  </si>
  <si>
    <t>-1059755856</t>
  </si>
  <si>
    <t>032903000</t>
  </si>
  <si>
    <t>Zařízení staveniště vybavení staveniště náklady na provoz a údržbu vybavení staveniště</t>
  </si>
  <si>
    <t>-1060398384</t>
  </si>
  <si>
    <t>6</t>
  </si>
  <si>
    <t>034403000</t>
  </si>
  <si>
    <t>Dopravní značení na staveništi - dopravně inženýrské opatření v průběhu výstavby dle TP66 - osazení dočasného dopr.značení vč.opatření pro zajištění dopravy - zřízení a odstranění, manipulace, pronájmu vč. projektu zajištění dopr.imženýrského rozhodnutí</t>
  </si>
  <si>
    <t>418573864</t>
  </si>
  <si>
    <t>7</t>
  </si>
  <si>
    <t>034403001</t>
  </si>
  <si>
    <t>Pomocné práce zajištění nebo řízení regulaci a ochranu dopravy - úhrnná částka musí obsahovat veškeré náklady na dočasné úpravy a regulaci dopravy (i pěší) na staveništi</t>
  </si>
  <si>
    <t>389041066</t>
  </si>
  <si>
    <t>VV</t>
  </si>
  <si>
    <t>"přístupu k nemovitostem (např. lávky, nájezdy) a zajištění staveniště dle BOZP (ochranná oplocení, zajištění výkopů apod.)"1</t>
  </si>
  <si>
    <t>8</t>
  </si>
  <si>
    <t>039103000</t>
  </si>
  <si>
    <t>Zařízení staveniště zrušení zařízení staveniště rozebrání, bourání a odvoz</t>
  </si>
  <si>
    <t>-1061008143</t>
  </si>
  <si>
    <t>VRN4</t>
  </si>
  <si>
    <t>Inženýrská činnost</t>
  </si>
  <si>
    <t>9</t>
  </si>
  <si>
    <t>043134000</t>
  </si>
  <si>
    <t>Zkoušky zatěžovací - provedení zkoušek dle KZP v souladu s TP, TKP a ČSN - (8 statických zatěžovacích zkoušek)</t>
  </si>
  <si>
    <t>kus</t>
  </si>
  <si>
    <t>699808813</t>
  </si>
  <si>
    <t>SO 101 - CHODNÍK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</si>
  <si>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</si>
  <si>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</si>
  <si>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</si>
  <si>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</si>
  <si>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</si>
  <si>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</si>
  <si>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</si>
  <si>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</si>
  <si>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</si>
  <si>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</si>
  <si>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</si>
  <si>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</si>
  <si>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</si>
  <si>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</si>
  <si>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</si>
  <si>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m2</t>
  </si>
  <si>
    <t>CS ÚRS 2018 01</t>
  </si>
  <si>
    <t>-2068946148</t>
  </si>
  <si>
    <t>"K VÝPOČTU PLOCH BYLA POUŽITA SITUACE C.2"</t>
  </si>
  <si>
    <t>"stávající chodník"78+50,6+28+12,4+55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</si>
  <si>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</si>
  <si>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</si>
  <si>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1250519388</t>
  </si>
  <si>
    <t>"varovný pás"3*0,4</t>
  </si>
  <si>
    <t>113106161</t>
  </si>
  <si>
    <t>Rozebrání dlažeb a dílců vozovek a ploch s přemístěním hmot na skládku na vzdálenost do 3 m nebo s naložením na dopravní prostředek, s jakoukoliv výplní spár ručně z drobných kostek nebo odseků s ložem z kameniva</t>
  </si>
  <si>
    <t>-1585784357</t>
  </si>
  <si>
    <t>"u domů"(9,6+12,7+8)*0,1</t>
  </si>
  <si>
    <t>"vjezdy"5,7+5,5+4,8</t>
  </si>
  <si>
    <t>Součet</t>
  </si>
  <si>
    <t>113107122</t>
  </si>
  <si>
    <t>Odstranění podkladů nebo krytů ručně s přemístěním hmot na skládku na vzdálenost do 3 m nebo s naložením na dopravní prostředek z kameniva hrubého drceného, o tl. vrstvy přes 100 do 200 mm</t>
  </si>
  <si>
    <t>1823051814</t>
  </si>
  <si>
    <t>"chodníky z dlaždic"224</t>
  </si>
  <si>
    <t>"dlažba zámková"1,2</t>
  </si>
  <si>
    <t>"dlažba z K10 vjezdy"16</t>
  </si>
  <si>
    <t>"pod živicí"79,7</t>
  </si>
  <si>
    <t>113107130</t>
  </si>
  <si>
    <t>Odstranění podkladů nebo krytů ručně s přemístěním hmot na skládku na vzdálenost do 3 m nebo s naložením na dopravní prostředek z betonu prostého, o tl. vrstvy do 100 mm</t>
  </si>
  <si>
    <t>-849396979</t>
  </si>
  <si>
    <t>"pod asf. chodníkem"79,7</t>
  </si>
  <si>
    <t>"podél zdí u domů čp.186,197, 474,448 a ve vjezdu u čp.197" (10+8+5+11+9)*0,1</t>
  </si>
  <si>
    <t>113107181</t>
  </si>
  <si>
    <t>Odstranění podkladů nebo krytů strojně plochy jednotlivě přes 50 m2 do 200 m2 s přemístěním hmot na skládku na vzdálenost do 20 m nebo s naložením na dopravní prostředek živičných, o tl. vrstvy do 50 mm</t>
  </si>
  <si>
    <t>-705996050</t>
  </si>
  <si>
    <t>"povrch stávajícího chodníku na ZÚ a u vjezdu do čp.201"75+4,7</t>
  </si>
  <si>
    <t>113154113</t>
  </si>
  <si>
    <t xml:space="preserve">Frézování živičného podkladu nebo krytu  s naložením na dopravní prostředek plochy do 500 m2 bez překážek v trase pruhu šířky do 0,5 m, tloušťky vrstvy 50 mm</t>
  </si>
  <si>
    <t>-273807093</t>
  </si>
  <si>
    <t>(101,5+103,5)*0,5</t>
  </si>
  <si>
    <t>113154123</t>
  </si>
  <si>
    <t xml:space="preserve">Frézování živičného podkladu nebo krytu  s naložením na dopravní prostředek plochy do 500 m2 bez překážek v trase pruhu šířky přes 0,5 m do 1 m, tloušťky vrstvy 50 mm</t>
  </si>
  <si>
    <t>90407990</t>
  </si>
  <si>
    <t>"podél obrub š.1,20m" (101,5+103,5)*1,2</t>
  </si>
  <si>
    <t>113201112</t>
  </si>
  <si>
    <t xml:space="preserve">Vytrhání obrub  s vybouráním lože, s přemístěním hmot na skládku na vzdálenost do 3 m nebo s naložením na dopravní prostředek silničních ležatých</t>
  </si>
  <si>
    <t>m</t>
  </si>
  <si>
    <t>646021066</t>
  </si>
  <si>
    <t>"vodící proužky"50</t>
  </si>
  <si>
    <t>10</t>
  </si>
  <si>
    <t>113202111</t>
  </si>
  <si>
    <t xml:space="preserve">Vytrhání obrub  s vybouráním lože, s přemístěním hmot na skládku na vzdálenost do 3 m nebo s naložením na dopravní prostředek z krajníků nebo obrubníků stojatých</t>
  </si>
  <si>
    <t>542347120</t>
  </si>
  <si>
    <t>"obruba u vozovky" 96+101</t>
  </si>
  <si>
    <t>11</t>
  </si>
  <si>
    <t>113203111</t>
  </si>
  <si>
    <t xml:space="preserve">Vytrhání obrub  s vybouráním lože, s přemístěním hmot na skládku na vzdálenost do 3 m nebo s naložením na dopravní prostředek z dlažebních kostek</t>
  </si>
  <si>
    <t>-1462609600</t>
  </si>
  <si>
    <t>"dvojlinka u obruby"(52+101)*0,2</t>
  </si>
  <si>
    <t>12</t>
  </si>
  <si>
    <t>113204111</t>
  </si>
  <si>
    <t xml:space="preserve">Vytrhání obrub  s vybouráním lože, s přemístěním hmot na skládku na vzdálenost do 3 m nebo s naložením na dopravní prostředek záhonových</t>
  </si>
  <si>
    <t>1171161147</t>
  </si>
  <si>
    <t>1+6,5</t>
  </si>
  <si>
    <t>13</t>
  </si>
  <si>
    <t>119001402</t>
  </si>
  <si>
    <t xml:space="preserve">Dočasné zajištění podzemního potrubí nebo vedení ve výkopišti 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přes 200 do 500</t>
  </si>
  <si>
    <t>1958521191</t>
  </si>
  <si>
    <t>"plyn ve vjezdech"5+7+6+5,5</t>
  </si>
  <si>
    <t>14</t>
  </si>
  <si>
    <t>119001421</t>
  </si>
  <si>
    <t xml:space="preserve">Dočasné zajištění podzemního potrubí nebo vedení ve výkopišti 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</t>
  </si>
  <si>
    <t>141971331</t>
  </si>
  <si>
    <t>5+7+5,5+5,5+5+5+5,5+5+6+5,5</t>
  </si>
  <si>
    <t>120001101</t>
  </si>
  <si>
    <t xml:space="preserve">Příplatek k cenám vykopávek za ztížení vykopávky  v blízkosti inženýrských sítí nebo výbušnin v horninách jakékoliv třídy</t>
  </si>
  <si>
    <t>m3</t>
  </si>
  <si>
    <t>-683815511</t>
  </si>
  <si>
    <t>201*0,4*0,5</t>
  </si>
  <si>
    <t>16</t>
  </si>
  <si>
    <t>120901121</t>
  </si>
  <si>
    <t>Bourání konstrukcí v odkopávkách a prokopávkách, korytech vodotečí, melioračních kanálech - ručně s přemístěním suti na hromady na vzdálenost do 20 m nebo s naložením na dopravní prostředek z betonu prostého neprokládaného</t>
  </si>
  <si>
    <t>669894357</t>
  </si>
  <si>
    <t>"výměna ulič. vpustí bude posouzena během stavby"4*1,5</t>
  </si>
  <si>
    <t>17</t>
  </si>
  <si>
    <t>122102201</t>
  </si>
  <si>
    <t xml:space="preserve">Odkopávky a prokopávky nezapažené pro silnice  s přemístěním výkopku v příčných profilech na vzdálenost do 15 m nebo s naložením na dopravní prostředek v horninách tř. 1 a 2 do 100 m3</t>
  </si>
  <si>
    <t>-639688270</t>
  </si>
  <si>
    <t>"sanace chodníku a vjezdů"(139+176)*0,15</t>
  </si>
  <si>
    <t>18</t>
  </si>
  <si>
    <t>122202209</t>
  </si>
  <si>
    <t xml:space="preserve">Odkopávky a prokopávky nezapažené pro silnice  s přemístěním výkopku v příčných profilech na vzdálenost do 15 m nebo s naložením na dopravní prostředek v hornině tř. 3 Příplatek k cenám za lepivost horniny tř. 3</t>
  </si>
  <si>
    <t>480145329</t>
  </si>
  <si>
    <t>19</t>
  </si>
  <si>
    <t>132201101</t>
  </si>
  <si>
    <t xml:space="preserve">Hloubení zapažených i nezapažených rýh šířky do 600 mm  s urovnáním dna do předepsaného profilu a spádu v hornině tř. 3 do 100 m3</t>
  </si>
  <si>
    <t>-1199681459</t>
  </si>
  <si>
    <t>"obr.+V.P."(96+101)*0,6*0,3</t>
  </si>
  <si>
    <t>"V.P. na ZÚ"5*0,35*0,3</t>
  </si>
  <si>
    <t>"záhon.obr."21,2*0,3*0,3</t>
  </si>
  <si>
    <t>20</t>
  </si>
  <si>
    <t>132201109</t>
  </si>
  <si>
    <t xml:space="preserve">Hloubení zapažených i nezapažených rýh šířky do 600 mm  s urovnáním dna do předepsaného profilu a spádu v hornině tř. 3 Příplatek k cenám za lepivost horniny tř. 3</t>
  </si>
  <si>
    <t>1277107860</t>
  </si>
  <si>
    <t>132201201</t>
  </si>
  <si>
    <t xml:space="preserve">Hloubení zapažených i nezapažených rýh šířky přes 600 do 2 000 mm  s urovnáním dna do předepsaného profilu a spádu v hornině tř. 3 do 100 m3</t>
  </si>
  <si>
    <t>322920534</t>
  </si>
  <si>
    <t>"přípojky dešťových svodů-13 kusů"13*3,8*0,8*1</t>
  </si>
  <si>
    <t>"přípojky vpustí"4*1*1*1,5</t>
  </si>
  <si>
    <t>22</t>
  </si>
  <si>
    <t>132201209</t>
  </si>
  <si>
    <t xml:space="preserve">Hloubení zapažených i nezapažených rýh šířky přes 600 do 2 000 mm  s urovnáním dna do předepsaného profilu a spádu v hornině tř. 3 Příplatek k cenám za lepivost horniny tř. 3</t>
  </si>
  <si>
    <t>179372791</t>
  </si>
  <si>
    <t>23</t>
  </si>
  <si>
    <t>133201101</t>
  </si>
  <si>
    <t xml:space="preserve">Hloubení zapažených i nezapažených šachet  s případným nutným přemístěním výkopku ve výkopišti v hornině tř. 3 do 100 m3</t>
  </si>
  <si>
    <t>-1283652778</t>
  </si>
  <si>
    <t>"uliční vpusti"2*1,5*1,5*1,5</t>
  </si>
  <si>
    <t>"okolo stáv.vpustí"2*(1,5*1,5-0,6*0,6)*1</t>
  </si>
  <si>
    <t>24</t>
  </si>
  <si>
    <t>133201109</t>
  </si>
  <si>
    <t xml:space="preserve">Hloubení zapažených i nezapažených šachet  s případným nutným přemístěním výkopku ve výkopišti v hornině tř. 3 Příplatek k cenám za lepivost horniny tř. 3</t>
  </si>
  <si>
    <t>118094683</t>
  </si>
  <si>
    <t>25</t>
  </si>
  <si>
    <t>151101101</t>
  </si>
  <si>
    <t xml:space="preserve">Zřízení pažení a rozepření stěn rýh pro podzemní vedení pro všechny šířky rýhy  příložné pro jakoukoliv mezerovitost, hloubky do 2 m</t>
  </si>
  <si>
    <t>2015660062</t>
  </si>
  <si>
    <t>"dle potřeby stavby-odhad"30</t>
  </si>
  <si>
    <t>26</t>
  </si>
  <si>
    <t>151101111</t>
  </si>
  <si>
    <t xml:space="preserve">Odstranění pažení a rozepření stěn rýh pro podzemní vedení  s uložením materiálu na vzdálenost do 3 m od kraje výkopu příložné, hloubky do 2 m</t>
  </si>
  <si>
    <t>-1818043746</t>
  </si>
  <si>
    <t>27</t>
  </si>
  <si>
    <t>161101101</t>
  </si>
  <si>
    <t xml:space="preserve">Svislé přemístění výkopku  bez naložení do dopravní nádoby avšak s vyprázdněním dopravní nádoby na hromadu nebo do dopravního prostředku z horniny tř. 1 až 4, při hloubce výkopu přes 1 do 2,5 m</t>
  </si>
  <si>
    <t>-2069028381</t>
  </si>
  <si>
    <t>"rýhy"37,9+45,52</t>
  </si>
  <si>
    <t>"šachty"10,53</t>
  </si>
  <si>
    <t>28</t>
  </si>
  <si>
    <t>162701105</t>
  </si>
  <si>
    <t xml:space="preserve">Vodorovné přemístění výkopku nebo sypaniny po suchu  na obvyklém dopravním prostředku, bez naložení výkopku, avšak se složením bez rozhrnutí z horniny tř. 1 až 4 na vzdálenost přes 9 000 do 10 000 m</t>
  </si>
  <si>
    <t>-2044693111</t>
  </si>
  <si>
    <t>"odkopávky"47,25</t>
  </si>
  <si>
    <t>"rýhy"83,42</t>
  </si>
  <si>
    <t>Mezisoučet</t>
  </si>
  <si>
    <t>"je třeba"</t>
  </si>
  <si>
    <t>"zasypání stáv. vpustí"-(2*1,5*1,5*1,3)</t>
  </si>
  <si>
    <t>"přípojky vpustí"-(4*1*1*0,6)</t>
  </si>
  <si>
    <t>"přípojky dešťových svodů"-(3,8*1*0,8*13)</t>
  </si>
  <si>
    <t>29</t>
  </si>
  <si>
    <t>162701109</t>
  </si>
  <si>
    <t xml:space="preserve"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</si>
  <si>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795808260</t>
  </si>
  <si>
    <t>"na skládku do 14km"93,43*4</t>
  </si>
  <si>
    <t>30</t>
  </si>
  <si>
    <t>167101101</t>
  </si>
  <si>
    <t xml:space="preserve">Nakládání, skládání a překládání neulehlého výkopku nebo sypaniny  nakládání, množství do 100 m3, z hornin tř. 1 až 4</t>
  </si>
  <si>
    <t>2104190914</t>
  </si>
  <si>
    <t>93,43</t>
  </si>
  <si>
    <t>31</t>
  </si>
  <si>
    <t>171201201</t>
  </si>
  <si>
    <t xml:space="preserve">Uložení sypaniny  na skládky</t>
  </si>
  <si>
    <t>1818832058</t>
  </si>
  <si>
    <t>32</t>
  </si>
  <si>
    <t>171201211</t>
  </si>
  <si>
    <t>Poplatek za uložení stavebního odpadu na skládce (skládkovné) zeminy a kameniva zatříděného do Katalogu odpadů pod kódem 170 504</t>
  </si>
  <si>
    <t>t</t>
  </si>
  <si>
    <t>-1392101037</t>
  </si>
  <si>
    <t>93,43*1,9</t>
  </si>
  <si>
    <t>33</t>
  </si>
  <si>
    <t>174101101</t>
  </si>
  <si>
    <t xml:space="preserve">Zásyp sypaninou z jakékoliv horniny  s uložením výkopku ve vrstvách se zhutněním jam, šachet, rýh nebo kolem objektů v těchto vykopávkách</t>
  </si>
  <si>
    <t>1892329052</t>
  </si>
  <si>
    <t>"zasypání vpustí"2,93*2</t>
  </si>
  <si>
    <t>"přípojky vpustí"4*1*1*0,6</t>
  </si>
  <si>
    <t>"přípojky dešťových svodů"13*3,8*1*0,8</t>
  </si>
  <si>
    <t>34</t>
  </si>
  <si>
    <t>175101201</t>
  </si>
  <si>
    <t>Obsypání objektů nad přilehlým původním terénem sypaninou z vhodných hornin 1 až 4 nebo materiálem uloženým ve vzdálenosti do 3 m od vnějšího kraje objektu pro jakoukoliv míru zhutnění bez prohození sypaniny sítem</t>
  </si>
  <si>
    <t>-79968295</t>
  </si>
  <si>
    <t>"vpusti"4*(2,25-0,5)*0,5</t>
  </si>
  <si>
    <t>35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</si>
  <si>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</si>
  <si>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</si>
  <si>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-1500111096</t>
  </si>
  <si>
    <t>"přípojky vpustí"4*1*1*0,4</t>
  </si>
  <si>
    <t>"přípojky dešťových svodů"13*1*1*0,4</t>
  </si>
  <si>
    <t>36</t>
  </si>
  <si>
    <t>M</t>
  </si>
  <si>
    <t>58337332</t>
  </si>
  <si>
    <t>štěrkopísek frakce 0-22 třída MN</t>
  </si>
  <si>
    <t>892678004</t>
  </si>
  <si>
    <t>(3,5+6,8)*1,9</t>
  </si>
  <si>
    <t>37</t>
  </si>
  <si>
    <t>181102302</t>
  </si>
  <si>
    <t>Úprava pláně na stavbách dálnic strojně v zářezech mimo skalních se zhutněním</t>
  </si>
  <si>
    <t>-1584064377</t>
  </si>
  <si>
    <t>"sanace chodníku"139+176</t>
  </si>
  <si>
    <t>"pod V.P. u obruby"0,35*(102+104)</t>
  </si>
  <si>
    <t>"přípojky vpustí"4*1</t>
  </si>
  <si>
    <t>"vpusti"4*1,5*1,5</t>
  </si>
  <si>
    <t>"přípojky dešťových svodů"13*1*3,8</t>
  </si>
  <si>
    <t>38</t>
  </si>
  <si>
    <t>R1</t>
  </si>
  <si>
    <t>Sondy pro ověření polohy inž. sítí</t>
  </si>
  <si>
    <t>1295942598</t>
  </si>
  <si>
    <t>"dle potřeby stavby-odhad" 10</t>
  </si>
  <si>
    <t>Zakládání</t>
  </si>
  <si>
    <t>39</t>
  </si>
  <si>
    <t>274315224</t>
  </si>
  <si>
    <t>Základové konstrukce z betonu pasy prostého bez zvýšených nároků na prostředí tř. C 20/25nXF</t>
  </si>
  <si>
    <t>-1911467136</t>
  </si>
  <si>
    <t>"v případě potřeby dobetonování prostoru mezi dlažbou a zdí domu - odhad"100*0,1*0,2</t>
  </si>
  <si>
    <t>40</t>
  </si>
  <si>
    <t>275311126</t>
  </si>
  <si>
    <t>Základové konstrukce z betonu prostého patky a bloky ve výkopu nebo na hlavách pilot C 20/25nXF3</t>
  </si>
  <si>
    <t>-2116559854</t>
  </si>
  <si>
    <t>"pod dopravní značky" 2*0,3*0,3*0,8</t>
  </si>
  <si>
    <t>Vodorovné konstrukce</t>
  </si>
  <si>
    <t>41</t>
  </si>
  <si>
    <t>451573111</t>
  </si>
  <si>
    <t>Lože pod potrubí, stoky a drobné objekty v otevřeném výkopu z písku a štěrkopísku do 63 mm</t>
  </si>
  <si>
    <t>-1264258902</t>
  </si>
  <si>
    <t>"přípojky vpustí"4*1*1*0,15</t>
  </si>
  <si>
    <t>"přípojky deš.svodů"13*1*3,8*0,15</t>
  </si>
  <si>
    <t>42</t>
  </si>
  <si>
    <t>452311121</t>
  </si>
  <si>
    <t>Podkladní a zajišťovací konstrukce z betonu prostého v otevřeném výkopu desky pod potrubí, stoky a drobné objekty z betonu tř. C 20/25nXF3</t>
  </si>
  <si>
    <t>733674681</t>
  </si>
  <si>
    <t>"pod uliční vpusti"4*1,5*1,5*0,15</t>
  </si>
  <si>
    <t>Komunikace pozemní</t>
  </si>
  <si>
    <t>43</t>
  </si>
  <si>
    <t>564751111</t>
  </si>
  <si>
    <t xml:space="preserve">Podklad nebo kryt z kameniva hrubého drceného  vel. 0-63 mm s rozprostřením a zhutněním, po zhutnění tl. 150 mm</t>
  </si>
  <si>
    <t>1390805889</t>
  </si>
  <si>
    <t>"sanace chodníku a vjezdů"139+176</t>
  </si>
  <si>
    <t>44</t>
  </si>
  <si>
    <t>564851111</t>
  </si>
  <si>
    <t xml:space="preserve">Podklad ze štěrkodrti ŠD  s rozprostřením a zhutněním, po zhutnění tl. 150 mm</t>
  </si>
  <si>
    <t>-1412002895</t>
  </si>
  <si>
    <t>"chodník"35+9,7+11,5+28,6+18,2+48,6+27+9,9+10,7+14,3+16,8</t>
  </si>
  <si>
    <t>"varovný pás"1,2</t>
  </si>
  <si>
    <t>"vjezdy"(2,8+4+2,6+5+2,7+3,7+5,3+3,4+4,6+3,8)*2</t>
  </si>
  <si>
    <t>"varovné pásy ve vjezdech"(1,6+2,4+1,9+1,9+1,7+1,8+2,2+1,6+2+1,9)*2</t>
  </si>
  <si>
    <t>"rozšíření ve vjezdech"0,25*(3+4,8+3,3+3,5+5+3+4,4+3,75+3,5)</t>
  </si>
  <si>
    <t>"2 vpusti"1,5*1,5*2*2</t>
  </si>
  <si>
    <t>45</t>
  </si>
  <si>
    <t>564861111</t>
  </si>
  <si>
    <t xml:space="preserve">Podklad ze štěrkodrti ŠD  s rozprostřením a zhutněním, po zhutnění tl. 200 mm</t>
  </si>
  <si>
    <t>1255186548</t>
  </si>
  <si>
    <t>"pro doplnění vozovky v místě napojení chodníku 2 vrstvy"205*0,75*2</t>
  </si>
  <si>
    <t>46</t>
  </si>
  <si>
    <t>573211111</t>
  </si>
  <si>
    <t>Postřik spojovací PS bez posypu kamenivem z asfaltu silničního, v množství 0,60 kg/m2</t>
  </si>
  <si>
    <t>-837758873</t>
  </si>
  <si>
    <t>"pás pro napojení na vozovku"</t>
  </si>
  <si>
    <t>"š. 1,2m"(101,5+103,5)*1,2</t>
  </si>
  <si>
    <t>"š. 0,50m" (101,5+103,5)*0,5</t>
  </si>
  <si>
    <t>"v místě pův. vpustí"2*2*1,5*1,5</t>
  </si>
  <si>
    <t>47</t>
  </si>
  <si>
    <t>577144111</t>
  </si>
  <si>
    <t xml:space="preserve">Asfaltový beton vrstva obrusná ACO 11 (ABS)  s rozprostřením a se zhutněním z nemodifikovaného asfaltu v pruhu šířky do 3 m tř. I, po zhutnění tl. 50 mm</t>
  </si>
  <si>
    <t>-979363252</t>
  </si>
  <si>
    <t>"dle postřiku"357,5</t>
  </si>
  <si>
    <t>48</t>
  </si>
  <si>
    <t>584121111</t>
  </si>
  <si>
    <t xml:space="preserve">Osazení silničních dílců ze železového betonu  s podkladem z kameniva těženého do tl. 40 mm jakéhokoliv druhu a velikosti</t>
  </si>
  <si>
    <t>-1500473457</t>
  </si>
  <si>
    <t>"ochrana plynu při stavbě-odhad"20*1</t>
  </si>
  <si>
    <t>49</t>
  </si>
  <si>
    <t>59381136</t>
  </si>
  <si>
    <t>panel silniční 200x100x15 cm</t>
  </si>
  <si>
    <t>-639719491</t>
  </si>
  <si>
    <t>20/2</t>
  </si>
  <si>
    <t>50</t>
  </si>
  <si>
    <t>596211112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</si>
  <si>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100 do 300 m2</t>
  </si>
  <si>
    <t>756892046</t>
  </si>
  <si>
    <t>"chodníky dle ŠD"230,30</t>
  </si>
  <si>
    <t>"varovný pás"1,20</t>
  </si>
  <si>
    <t>51</t>
  </si>
  <si>
    <t>59245006</t>
  </si>
  <si>
    <t>dlažba skladebná betonová základní pro nevidomé 20 x 10 x 6 cm barevná</t>
  </si>
  <si>
    <t>1343453819</t>
  </si>
  <si>
    <t>"varovné pásy"1,2*1,03</t>
  </si>
  <si>
    <t>52</t>
  </si>
  <si>
    <t>59245018</t>
  </si>
  <si>
    <t>dlažba skladebná betonová 20x10x6 cm přírodní</t>
  </si>
  <si>
    <t>369327702</t>
  </si>
  <si>
    <t>"dlažba chodníku"230,30*1,03</t>
  </si>
  <si>
    <t>53</t>
  </si>
  <si>
    <t>596211211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</si>
  <si>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přes 50 do 100 m2</t>
  </si>
  <si>
    <t>649228791</t>
  </si>
  <si>
    <t>"vjezdy"37,90</t>
  </si>
  <si>
    <t>"varovné pásy"19</t>
  </si>
  <si>
    <t>54</t>
  </si>
  <si>
    <t>59245005</t>
  </si>
  <si>
    <t>dlažba skladebná betonová 20x10x8 cm barevná</t>
  </si>
  <si>
    <t>-1618512918</t>
  </si>
  <si>
    <t>"dlažba ve vjezdech"37,9*1,03</t>
  </si>
  <si>
    <t>55</t>
  </si>
  <si>
    <t>592450061</t>
  </si>
  <si>
    <t>514243899</t>
  </si>
  <si>
    <t>19*1,03</t>
  </si>
  <si>
    <t>56</t>
  </si>
  <si>
    <t>R2</t>
  </si>
  <si>
    <t>Provedení nopové izolace u domů vč. materiálu a zabudování</t>
  </si>
  <si>
    <t>1141175819</t>
  </si>
  <si>
    <t>39+8+37+17,2+11,3+6,5+6,7+7</t>
  </si>
  <si>
    <t>Úpravy povrchů, podlahy a osazování výplní</t>
  </si>
  <si>
    <t>57</t>
  </si>
  <si>
    <t>621335202</t>
  </si>
  <si>
    <t xml:space="preserve">Oprava cementové škrábané (břízolitové) omítky vnějších ploch  podhledů, v rozsahu opravované plochy přes 10 do 30%</t>
  </si>
  <si>
    <t>977872636</t>
  </si>
  <si>
    <t>"opravy fasád domů, upřesněno během stavby - odhad"(38+8+37+17+11,5+6,5+6,6+7)*0,5</t>
  </si>
  <si>
    <t>Trubní vedení</t>
  </si>
  <si>
    <t>58</t>
  </si>
  <si>
    <t>8712511011</t>
  </si>
  <si>
    <t>Montáž chrániček inženýrských sítí D 110 x 4,2 mm</t>
  </si>
  <si>
    <t>-1353962323</t>
  </si>
  <si>
    <t>"upřesní se během stavby-odhad"</t>
  </si>
  <si>
    <t>"telef.kabel"55</t>
  </si>
  <si>
    <t>"plyn"23,5</t>
  </si>
  <si>
    <t>59</t>
  </si>
  <si>
    <t>R3</t>
  </si>
  <si>
    <t>Kabelový žlab půlený DN 110</t>
  </si>
  <si>
    <t>374009371</t>
  </si>
  <si>
    <t>78,5*1,03</t>
  </si>
  <si>
    <t>60</t>
  </si>
  <si>
    <t>871270310</t>
  </si>
  <si>
    <t>Montáž kanalizačního potrubí z plastů z polypropylenu PP hladkého plnostěnného SN 10 DN 125</t>
  </si>
  <si>
    <t>-940863263</t>
  </si>
  <si>
    <t>"přípojky gejgrů"3,8*13</t>
  </si>
  <si>
    <t>61</t>
  </si>
  <si>
    <t>28617002</t>
  </si>
  <si>
    <t>trubka kanalizační PP plnostěnná třívrstvá DN 125x1000 mm SN 10</t>
  </si>
  <si>
    <t>1003553351</t>
  </si>
  <si>
    <t>49,4*1,03</t>
  </si>
  <si>
    <t>62</t>
  </si>
  <si>
    <t>871313121</t>
  </si>
  <si>
    <t>Montáž kanalizačního potrubí z plastů z tvrdého PVC těsněných gumovým kroužkem v otevřeném výkopu ve sklonu do 20 % DN 160</t>
  </si>
  <si>
    <t>94015931</t>
  </si>
  <si>
    <t>63</t>
  </si>
  <si>
    <t>28611131</t>
  </si>
  <si>
    <t>trubka kanalizační PVC DN 160x1000 mm SN4</t>
  </si>
  <si>
    <t>-598834002</t>
  </si>
  <si>
    <t>4*1,03</t>
  </si>
  <si>
    <t>64</t>
  </si>
  <si>
    <t>877265271</t>
  </si>
  <si>
    <t xml:space="preserve">Montáž  z tvrdého PVC nebo z polypropylenu v otevřeném výkopu lapačů střešních splavenin DN 125</t>
  </si>
  <si>
    <t>-1964580357</t>
  </si>
  <si>
    <t>65</t>
  </si>
  <si>
    <t>55244101</t>
  </si>
  <si>
    <t xml:space="preserve">lapač  střešních splavenin DN 125</t>
  </si>
  <si>
    <t>-1524263908</t>
  </si>
  <si>
    <t>66</t>
  </si>
  <si>
    <t>877315211</t>
  </si>
  <si>
    <t xml:space="preserve">Montáž tvarovek na kanalizačním potrubí z trub z plastu  z tvrdého PVC nebo z polypropylenu v otevřeném výkopu jednoosých DN 150</t>
  </si>
  <si>
    <t>934548578</t>
  </si>
  <si>
    <t>"odhad"8</t>
  </si>
  <si>
    <t>67</t>
  </si>
  <si>
    <t>R4</t>
  </si>
  <si>
    <t>Tvarovka pro napojení potrubí do vpusti a přípojky</t>
  </si>
  <si>
    <t>-1047365242</t>
  </si>
  <si>
    <t>68</t>
  </si>
  <si>
    <t>895941111</t>
  </si>
  <si>
    <t xml:space="preserve">Zřízení vpusti kanalizační  uliční z betonových dílců typ UV-50 normální</t>
  </si>
  <si>
    <t>342338979</t>
  </si>
  <si>
    <t>"UV1 a UV2-výměna za nové se posoudí během stavby"2</t>
  </si>
  <si>
    <t>"UV3 a UV4 nové vpusti se posunou k obrubě"2</t>
  </si>
  <si>
    <t>69</t>
  </si>
  <si>
    <t>56241453</t>
  </si>
  <si>
    <t>vpusť s kalovým košem s předformovaným odtokem zátěž A15-D400 kN pro žlaby z PE š 150mm</t>
  </si>
  <si>
    <t>-891318855</t>
  </si>
  <si>
    <t>70</t>
  </si>
  <si>
    <t>899201211</t>
  </si>
  <si>
    <t xml:space="preserve">Demontáž mříží litinových  včetně rámů, hmotnosti jednotlivě do 50 kg</t>
  </si>
  <si>
    <t>1452386540</t>
  </si>
  <si>
    <t>71</t>
  </si>
  <si>
    <t>899204112</t>
  </si>
  <si>
    <t>Osazení mříží litinových včetně rámů a košů na bahno pro třídu zatížení D400, E600</t>
  </si>
  <si>
    <t>-1995599833</t>
  </si>
  <si>
    <t>72</t>
  </si>
  <si>
    <t>55242320</t>
  </si>
  <si>
    <t>mříž vtoková litinová plochá 500x500mm</t>
  </si>
  <si>
    <t>-1126548011</t>
  </si>
  <si>
    <t>73</t>
  </si>
  <si>
    <t>28661784</t>
  </si>
  <si>
    <t>KALOVÝ KOŠ PRO O315 S MADLEM typ K1</t>
  </si>
  <si>
    <t>-12610415</t>
  </si>
  <si>
    <t>74</t>
  </si>
  <si>
    <t>899331111</t>
  </si>
  <si>
    <t xml:space="preserve">Výšková úprava uličního vstupu nebo vpusti do 200 mm  zvýšením poklopu</t>
  </si>
  <si>
    <t>1678722681</t>
  </si>
  <si>
    <t>"v chodníku 2 kusy+rezerva"3</t>
  </si>
  <si>
    <t>Ostatní konstrukce a práce, bourání</t>
  </si>
  <si>
    <t>75</t>
  </si>
  <si>
    <t>914111111</t>
  </si>
  <si>
    <t xml:space="preserve">Montáž svislé dopravní značky základní  velikosti do 1 m2 objímkami na sloupky nebo konzoly</t>
  </si>
  <si>
    <t>1590858500</t>
  </si>
  <si>
    <t>"B29, E8c, P2, E2b"4</t>
  </si>
  <si>
    <t>76</t>
  </si>
  <si>
    <t>40445477</t>
  </si>
  <si>
    <t>značka dopravní svislá retroreflexní fólie tř 1 FeZn prolis 500x500mm</t>
  </si>
  <si>
    <t>459076873</t>
  </si>
  <si>
    <t>77</t>
  </si>
  <si>
    <t>40445499</t>
  </si>
  <si>
    <t>značka dopravní svislá retroreflexní fólie tř 1 FeZn prolis D 500mm</t>
  </si>
  <si>
    <t>1102962351</t>
  </si>
  <si>
    <t>78</t>
  </si>
  <si>
    <t>914511112</t>
  </si>
  <si>
    <t xml:space="preserve">Montáž sloupku dopravních značek  délky do 3,5 m do hliníkové patky</t>
  </si>
  <si>
    <t>-1873699566</t>
  </si>
  <si>
    <t>79</t>
  </si>
  <si>
    <t>40445225</t>
  </si>
  <si>
    <t>sloupek Zn pro dopravní značku D 60mm v 350mm</t>
  </si>
  <si>
    <t>325458432</t>
  </si>
  <si>
    <t>80</t>
  </si>
  <si>
    <t>40445256</t>
  </si>
  <si>
    <t>svorka upínací na sloupek dopravní značky D 60mm</t>
  </si>
  <si>
    <t>1055939639</t>
  </si>
  <si>
    <t>4*2</t>
  </si>
  <si>
    <t>81</t>
  </si>
  <si>
    <t>40445253</t>
  </si>
  <si>
    <t>víčko plastové na sloupek D 60mm</t>
  </si>
  <si>
    <t>-613445830</t>
  </si>
  <si>
    <t>82</t>
  </si>
  <si>
    <t>915491211</t>
  </si>
  <si>
    <t>Osazení vodicího proužku z betonových prefabrikovaných desek tl. do 120 mm do lože z cementové malty tl. 20 mm, s vyplněním a zatřením spár cementovou maltou s podkladní vrstvou z betonu prostého c 20/25nXF3 tl. 50 až 100 mm šířka proužku 250 mm</t>
  </si>
  <si>
    <t>698726758</t>
  </si>
  <si>
    <t>102+104</t>
  </si>
  <si>
    <t>83</t>
  </si>
  <si>
    <t>59218002</t>
  </si>
  <si>
    <t>krajník silniční betonový 50x25x10cm - BÍLÝ</t>
  </si>
  <si>
    <t>17962921</t>
  </si>
  <si>
    <t>206*1,03</t>
  </si>
  <si>
    <t>84</t>
  </si>
  <si>
    <t>916131213</t>
  </si>
  <si>
    <t>Osazení silničního obrubníku betonového se zřízením lože, s vyplněním a zatřením spár cementovou maltou stojatého s boční opěrou z betonu prostého, do lože z betonu prostého C20/25nXF3</t>
  </si>
  <si>
    <t>1234588414</t>
  </si>
  <si>
    <t>97+104</t>
  </si>
  <si>
    <t>85</t>
  </si>
  <si>
    <t>59217029</t>
  </si>
  <si>
    <t>obrubník betonový silniční nájezdový 100x15x15 cm</t>
  </si>
  <si>
    <t>-1127426818</t>
  </si>
  <si>
    <t>3+4,8+3,3+3,5+3+4+3+4,4+2,7+3,75+3,5</t>
  </si>
  <si>
    <t>86</t>
  </si>
  <si>
    <t>59217030</t>
  </si>
  <si>
    <t>obrubník betonový silniční přechodový 100x15x15-25 cm</t>
  </si>
  <si>
    <t>-1927909163</t>
  </si>
  <si>
    <t>(9*2+1+2)*1,03</t>
  </si>
  <si>
    <t>87</t>
  </si>
  <si>
    <t>59217031</t>
  </si>
  <si>
    <t>obrubník betonový silniční 100 x 15 x 25 cm</t>
  </si>
  <si>
    <t>-608142066</t>
  </si>
  <si>
    <t>201-(39+21)</t>
  </si>
  <si>
    <t>141*1,03</t>
  </si>
  <si>
    <t>88</t>
  </si>
  <si>
    <t>916231213</t>
  </si>
  <si>
    <t>Osazení chodníkového obrubníku betonového se zřízením lože, s vyplněním a zatřením spár cementovou maltou stojatého s boční opěrou z betonu prostého, do lože z betonu prostého C20/25nXF3</t>
  </si>
  <si>
    <t>1222030666</t>
  </si>
  <si>
    <t>1+9+5+5+6,2</t>
  </si>
  <si>
    <t>"rezerva v případě potřeby u domů"15</t>
  </si>
  <si>
    <t>89</t>
  </si>
  <si>
    <t>59217019</t>
  </si>
  <si>
    <t>obrubník betonový chodníkový 100x10x20 cm</t>
  </si>
  <si>
    <t>-909305032</t>
  </si>
  <si>
    <t>(1+9+5+5+6,20+15)*1,03</t>
  </si>
  <si>
    <t>90</t>
  </si>
  <si>
    <t>916991121</t>
  </si>
  <si>
    <t xml:space="preserve">Lože pod obrubníky, krajníky nebo obruby z dlažebních kostek  z betonu prostého tř. C 20/25nXF3</t>
  </si>
  <si>
    <t>-1555134757</t>
  </si>
  <si>
    <t>"obr.+V.P."0,6*0,05*201</t>
  </si>
  <si>
    <t>"V.P."0,45*0,05*5</t>
  </si>
  <si>
    <t>"záh.obr."0,30*0,05*36,2</t>
  </si>
  <si>
    <t>91</t>
  </si>
  <si>
    <t>919112233</t>
  </si>
  <si>
    <t xml:space="preserve">Řezání dilatačních spár v živičném krytu  vytvoření komůrky pro těsnící zálivku šířky 20 mm, hloubky 40 mm</t>
  </si>
  <si>
    <t>1785062782</t>
  </si>
  <si>
    <t>105+107,5</t>
  </si>
  <si>
    <t>92</t>
  </si>
  <si>
    <t>919122132</t>
  </si>
  <si>
    <t xml:space="preserve">Utěsnění dilatačních spár zálivkou za tepla  v cementobetonovém nebo živičném krytu včetně adhezního nátěru s těsnicím profilem pod zálivkou, pro komůrky šířky 20 mm, hloubky 40 mm</t>
  </si>
  <si>
    <t>370654533</t>
  </si>
  <si>
    <t>93</t>
  </si>
  <si>
    <t>919735112</t>
  </si>
  <si>
    <t xml:space="preserve">Řezání stávajícího živičného krytu nebo podkladu  hloubky přes 50 do 100 mm</t>
  </si>
  <si>
    <t>-39520725</t>
  </si>
  <si>
    <t>94</t>
  </si>
  <si>
    <t>966006132</t>
  </si>
  <si>
    <t xml:space="preserve">Odstranění dopravních nebo orientačních značek se sloupkem  s uložením hmot na vzdálenost do 20 m nebo s naložením na dopravní prostředek, se zásypem jam a jeho zhutněním s betonovou patkou</t>
  </si>
  <si>
    <t>50708790</t>
  </si>
  <si>
    <t>95</t>
  </si>
  <si>
    <t>979054441R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</si>
  <si>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</si>
  <si>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-116492749</t>
  </si>
  <si>
    <t>"dlaždice 30/30"224</t>
  </si>
  <si>
    <t>96</t>
  </si>
  <si>
    <t>979054451R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</si>
  <si>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</si>
  <si>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1327056016</t>
  </si>
  <si>
    <t>"zámková dlažba"1,20</t>
  </si>
  <si>
    <t>97</t>
  </si>
  <si>
    <t>979071022</t>
  </si>
  <si>
    <t>Očištění vybouraných dlažebních kostek při překopech inženýrských sítí od spojovacího materiálu, s přemístěním hmot na skládku na vzdálenost do 3 m nebo s naložením na dopravní prostředek drobných, s původním vyplněním spár živicí nebo cementovou maltou</t>
  </si>
  <si>
    <t>1702086789</t>
  </si>
  <si>
    <t>"dlažební kostky"19,03+30,6</t>
  </si>
  <si>
    <t>98</t>
  </si>
  <si>
    <t>R5</t>
  </si>
  <si>
    <t>Palety pro uložení vybouraných dlaždic a zámkové dlažby na skládku</t>
  </si>
  <si>
    <t>908436621</t>
  </si>
  <si>
    <t>"pro dlaždice na paletě 14,4m2"224/14,4</t>
  </si>
  <si>
    <t>"pro zám.dlažbu na paletě 11,62m2"1,2/11,62</t>
  </si>
  <si>
    <t>15,66*1,03</t>
  </si>
  <si>
    <t>997</t>
  </si>
  <si>
    <t>Přesun sutě</t>
  </si>
  <si>
    <t>99</t>
  </si>
  <si>
    <t>997211511</t>
  </si>
  <si>
    <t xml:space="preserve">Vodorovná doprava suti nebo vybouraných hmot  suti se složením a hrubým urovnáním, na vzdálenost do 1 km</t>
  </si>
  <si>
    <t>2123838453</t>
  </si>
  <si>
    <t>"kostky"6,09+3,52</t>
  </si>
  <si>
    <t>"kamenivo"93,06</t>
  </si>
  <si>
    <t>"beton"20,16</t>
  </si>
  <si>
    <t>"beton vpustí"8,8</t>
  </si>
  <si>
    <t>"živice"7,81+13,23+31,49</t>
  </si>
  <si>
    <t>100</t>
  </si>
  <si>
    <t>997211519</t>
  </si>
  <si>
    <t xml:space="preserve">Vodorovná doprava suti nebo vybouraných hmot  suti se složením a hrubým urovnáním, na vzdálenost Příplatek k ceně za každý další i započatý 1 km přes 1 km</t>
  </si>
  <si>
    <t>1386611191</t>
  </si>
  <si>
    <t>"na skládku do 14km bez kostek a živice"184,16-(9,61+52,53)</t>
  </si>
  <si>
    <t>122,02*13</t>
  </si>
  <si>
    <t>101</t>
  </si>
  <si>
    <t>997211521</t>
  </si>
  <si>
    <t xml:space="preserve">Vodorovná doprava suti nebo vybouraných hmot  vybouraných hmot se složením a hrubým urovnáním nebo s přeložením na jiný dopravní prostředek kromě lodi, na vzdálenost do 1 km</t>
  </si>
  <si>
    <t>-1246688134</t>
  </si>
  <si>
    <t>"dlaždice"57,12</t>
  </si>
  <si>
    <t>"zám.dlažba"0,31</t>
  </si>
  <si>
    <t>"V.P.+obruby sil.+záhon."14,5+40,39+0,3</t>
  </si>
  <si>
    <t>"dopr.značky"0,16</t>
  </si>
  <si>
    <t>"mříže"0,20</t>
  </si>
  <si>
    <t>102</t>
  </si>
  <si>
    <t>997211529</t>
  </si>
  <si>
    <t xml:space="preserve">Vodorovná doprava suti nebo vybouraných hmot  vybouraných hmot se složením a hrubým urovnáním nebo s přeložením na jiný dopravní prostředek kromě lodi, na vzdálenost Příplatek k ceně za každý další i započatý 1 km přes 1 km</t>
  </si>
  <si>
    <t>-1609775239</t>
  </si>
  <si>
    <t>"na skládku do 14km"112,98-(57,12+0,31)</t>
  </si>
  <si>
    <t>55,55*13</t>
  </si>
  <si>
    <t>103</t>
  </si>
  <si>
    <t>997211529R</t>
  </si>
  <si>
    <t>-792990220</t>
  </si>
  <si>
    <t>"na skládku do 2km"</t>
  </si>
  <si>
    <t>"kostky+dlaždice+zám. dlažba"(9,61+57,12+0,31)*1</t>
  </si>
  <si>
    <t>104</t>
  </si>
  <si>
    <t>997211611</t>
  </si>
  <si>
    <t xml:space="preserve">Nakládání suti nebo vybouraných hmot  na dopravní prostředky pro vodorovnou dopravu suti</t>
  </si>
  <si>
    <t>-1979858676</t>
  </si>
  <si>
    <t>105</t>
  </si>
  <si>
    <t>997211612</t>
  </si>
  <si>
    <t xml:space="preserve">Nakládání suti nebo vybouraných hmot  na dopravní prostředky pro vodorovnou dopravu vybouraných hmot</t>
  </si>
  <si>
    <t>2007776199</t>
  </si>
  <si>
    <t>106</t>
  </si>
  <si>
    <t>997221815</t>
  </si>
  <si>
    <t>Poplatek za uložení stavebního odpadu na skládce (skládkovné) z prostého betonu zatříděného do Katalogu odpadů pod kódem 170 101</t>
  </si>
  <si>
    <t>-1491714700</t>
  </si>
  <si>
    <t>20,16+14,5+40,39+0,3+8,8+0,16+0,2</t>
  </si>
  <si>
    <t>109</t>
  </si>
  <si>
    <t>997221855</t>
  </si>
  <si>
    <t>-1627231068</t>
  </si>
  <si>
    <t>93,06+3,52</t>
  </si>
  <si>
    <t>998</t>
  </si>
  <si>
    <t>Přesun hmot</t>
  </si>
  <si>
    <t>110</t>
  </si>
  <si>
    <t>998223011</t>
  </si>
  <si>
    <t xml:space="preserve">Přesun hmot pro pozemní komunikace s krytem dlážděným  dopravní vzdálenost do 200 m jakékoliv délky objektu</t>
  </si>
  <si>
    <t>-844337647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</si>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</sst>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4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14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/>
    </xf>
    <xf numFmtId="0" fontId="16" fillId="2" borderId="0" xfId="1" applyFont="1" applyFill="1" applyAlignment="1" applyProtection="1">
      <alignment vertical="center"/>
    </xf>
    <xf numFmtId="0" fontId="45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7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8" fillId="0" borderId="0" xfId="0" applyFont="1" applyBorder="1" applyAlignment="1">
      <alignment horizontal="left" vertical="center"/>
    </xf>
    <xf numFmtId="0" fontId="0" fillId="0" borderId="6" xfId="0" applyBorder="1"/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21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2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4" fontId="22" fillId="0" borderId="8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/>
    </xf>
    <xf numFmtId="4" fontId="21" fillId="0" borderId="0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left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0" fillId="0" borderId="19" xfId="0" applyFont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2" fillId="6" borderId="11" xfId="0" applyFont="1" applyFill="1" applyBorder="1" applyAlignment="1">
      <alignment horizontal="center" vertical="center"/>
    </xf>
    <xf numFmtId="0" fontId="20" fillId="0" borderId="20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8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9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/>
    </xf>
    <xf numFmtId="4" fontId="29" fillId="0" borderId="0" xfId="0" applyNumberFormat="1" applyFont="1" applyAlignment="1">
      <alignment vertical="center"/>
    </xf>
    <xf numFmtId="0" fontId="30" fillId="0" borderId="0" xfId="0" applyFont="1" applyAlignment="1">
      <alignment horizontal="center" vertical="center"/>
    </xf>
    <xf numFmtId="4" fontId="31" fillId="0" borderId="18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166" fontId="31" fillId="0" borderId="0" xfId="0" applyNumberFormat="1" applyFont="1" applyBorder="1" applyAlignment="1">
      <alignment vertical="center"/>
    </xf>
    <xf numFmtId="4" fontId="31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1" fillId="0" borderId="23" xfId="0" applyNumberFormat="1" applyFont="1" applyBorder="1" applyAlignment="1">
      <alignment vertical="center"/>
    </xf>
    <xf numFmtId="4" fontId="31" fillId="0" borderId="24" xfId="0" applyNumberFormat="1" applyFont="1" applyBorder="1" applyAlignment="1">
      <alignment vertical="center"/>
    </xf>
    <xf numFmtId="166" fontId="31" fillId="0" borderId="24" xfId="0" applyNumberFormat="1" applyFont="1" applyBorder="1" applyAlignment="1">
      <alignment vertical="center"/>
    </xf>
    <xf numFmtId="4" fontId="31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4" fillId="2" borderId="0" xfId="0" applyFont="1" applyFill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32" fillId="2" borderId="0" xfId="1" applyFont="1" applyFill="1" applyAlignment="1">
      <alignment vertical="center"/>
    </xf>
    <xf numFmtId="0" fontId="14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20" fillId="0" borderId="0" xfId="0" applyFont="1" applyBorder="1" applyAlignment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left" vertical="center" wrapText="1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4" fontId="25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3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0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5" fillId="0" borderId="0" xfId="0" applyNumberFormat="1" applyFont="1" applyAlignment="1"/>
    <xf numFmtId="166" fontId="34" fillId="0" borderId="16" xfId="0" applyNumberFormat="1" applyFont="1" applyBorder="1" applyAlignment="1"/>
    <xf numFmtId="166" fontId="34" fillId="0" borderId="17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8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37" fillId="0" borderId="28" xfId="0" applyFont="1" applyBorder="1" applyAlignment="1" applyProtection="1">
      <alignment horizontal="center" vertical="center"/>
      <protection locked="0"/>
    </xf>
    <xf numFmtId="49" fontId="37" fillId="0" borderId="28" xfId="0" applyNumberFormat="1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center" vertical="center" wrapText="1"/>
      <protection locked="0"/>
    </xf>
    <xf numFmtId="167" fontId="37" fillId="0" borderId="28" xfId="0" applyNumberFormat="1" applyFont="1" applyBorder="1" applyAlignment="1" applyProtection="1">
      <alignment vertical="center"/>
      <protection locked="0"/>
    </xf>
    <xf numFmtId="4" fontId="37" fillId="4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  <protection locked="0"/>
    </xf>
    <xf numFmtId="0" fontId="37" fillId="0" borderId="5" xfId="0" applyFont="1" applyBorder="1" applyAlignment="1">
      <alignment vertical="center"/>
    </xf>
    <xf numFmtId="0" fontId="37" fillId="4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0" fillId="0" borderId="0" xfId="0" applyAlignment="1">
      <alignment vertical="top"/>
      <protection locked="0"/>
    </xf>
    <xf numFmtId="0" fontId="38" fillId="0" borderId="29" xfId="0" applyFont="1" applyBorder="1" applyAlignment="1">
      <alignment vertical="center" wrapText="1"/>
      <protection locked="0"/>
    </xf>
    <xf numFmtId="0" fontId="38" fillId="0" borderId="30" xfId="0" applyFont="1" applyBorder="1" applyAlignment="1">
      <alignment vertical="center" wrapText="1"/>
      <protection locked="0"/>
    </xf>
    <xf numFmtId="0" fontId="38" fillId="0" borderId="31" xfId="0" applyFont="1" applyBorder="1" applyAlignment="1">
      <alignment vertical="center" wrapText="1"/>
      <protection locked="0"/>
    </xf>
    <xf numFmtId="0" fontId="38" fillId="0" borderId="32" xfId="0" applyFont="1" applyBorder="1" applyAlignment="1">
      <alignment horizontal="center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8" fillId="0" borderId="33" xfId="0" applyFont="1" applyBorder="1" applyAlignment="1">
      <alignment horizontal="center" vertical="center" wrapText="1"/>
      <protection locked="0"/>
    </xf>
    <xf numFmtId="0" fontId="38" fillId="0" borderId="32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horizontal="left" wrapText="1"/>
      <protection locked="0"/>
    </xf>
    <xf numFmtId="0" fontId="38" fillId="0" borderId="33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49" fontId="41" fillId="0" borderId="1" xfId="0" applyNumberFormat="1" applyFont="1" applyBorder="1" applyAlignment="1">
      <alignment horizontal="left" vertical="center" wrapText="1"/>
      <protection locked="0"/>
    </xf>
    <xf numFmtId="49" fontId="41" fillId="0" borderId="1" xfId="0" applyNumberFormat="1" applyFont="1" applyBorder="1" applyAlignment="1">
      <alignment vertical="center" wrapText="1"/>
      <protection locked="0"/>
    </xf>
    <xf numFmtId="0" fontId="38" fillId="0" borderId="35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vertical="center" wrapText="1"/>
      <protection locked="0"/>
    </xf>
    <xf numFmtId="0" fontId="38" fillId="0" borderId="36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top"/>
      <protection locked="0"/>
    </xf>
    <xf numFmtId="0" fontId="38" fillId="0" borderId="0" xfId="0" applyFont="1" applyAlignment="1">
      <alignment vertical="top"/>
      <protection locked="0"/>
    </xf>
    <xf numFmtId="0" fontId="38" fillId="0" borderId="29" xfId="0" applyFont="1" applyBorder="1" applyAlignment="1">
      <alignment horizontal="left" vertical="center"/>
      <protection locked="0"/>
    </xf>
    <xf numFmtId="0" fontId="38" fillId="0" borderId="30" xfId="0" applyFont="1" applyBorder="1" applyAlignment="1">
      <alignment horizontal="left" vertical="center"/>
      <protection locked="0"/>
    </xf>
    <xf numFmtId="0" fontId="38" fillId="0" borderId="31" xfId="0" applyFont="1" applyBorder="1" applyAlignment="1">
      <alignment horizontal="left" vertical="center"/>
      <protection locked="0"/>
    </xf>
    <xf numFmtId="0" fontId="38" fillId="0" borderId="32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8" fillId="0" borderId="33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center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1" fillId="0" borderId="32" xfId="0" applyFont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center" vertical="center"/>
      <protection locked="0"/>
    </xf>
    <xf numFmtId="0" fontId="38" fillId="0" borderId="35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8" fillId="0" borderId="36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38" fillId="0" borderId="29" xfId="0" applyFont="1" applyBorder="1" applyAlignment="1">
      <alignment horizontal="left" vertical="center" wrapText="1"/>
      <protection locked="0"/>
    </xf>
    <xf numFmtId="0" fontId="38" fillId="0" borderId="30" xfId="0" applyFont="1" applyBorder="1" applyAlignment="1">
      <alignment horizontal="left" vertical="center" wrapText="1"/>
      <protection locked="0"/>
    </xf>
    <xf numFmtId="0" fontId="38" fillId="0" borderId="31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/>
      <protection locked="0"/>
    </xf>
    <xf numFmtId="0" fontId="41" fillId="0" borderId="35" xfId="0" applyFont="1" applyBorder="1" applyAlignment="1">
      <alignment horizontal="left" vertical="center" wrapText="1"/>
      <protection locked="0"/>
    </xf>
    <xf numFmtId="0" fontId="41" fillId="0" borderId="34" xfId="0" applyFont="1" applyBorder="1" applyAlignment="1">
      <alignment horizontal="left" vertical="center" wrapText="1"/>
      <protection locked="0"/>
    </xf>
    <xf numFmtId="0" fontId="41" fillId="0" borderId="36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top"/>
      <protection locked="0"/>
    </xf>
    <xf numFmtId="0" fontId="41" fillId="0" borderId="1" xfId="0" applyFont="1" applyBorder="1" applyAlignment="1">
      <alignment horizontal="center" vertical="top"/>
      <protection locked="0"/>
    </xf>
    <xf numFmtId="0" fontId="41" fillId="0" borderId="35" xfId="0" applyFont="1" applyBorder="1" applyAlignment="1">
      <alignment horizontal="left" vertical="center"/>
      <protection locked="0"/>
    </xf>
    <xf numFmtId="0" fontId="41" fillId="0" borderId="36" xfId="0" applyFont="1" applyBorder="1" applyAlignment="1">
      <alignment horizontal="left" vertical="center"/>
      <protection locked="0"/>
    </xf>
    <xf numFmtId="0" fontId="43" fillId="0" borderId="0" xfId="0" applyFont="1" applyAlignment="1">
      <alignment vertical="center"/>
      <protection locked="0"/>
    </xf>
    <xf numFmtId="0" fontId="40" fillId="0" borderId="1" xfId="0" applyFont="1" applyBorder="1" applyAlignment="1">
      <alignment vertical="center"/>
      <protection locked="0"/>
    </xf>
    <xf numFmtId="0" fontId="43" fillId="0" borderId="34" xfId="0" applyFont="1" applyBorder="1" applyAlignment="1">
      <alignment vertical="center"/>
      <protection locked="0"/>
    </xf>
    <xf numFmtId="0" fontId="40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1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0" fillId="0" borderId="34" xfId="0" applyFont="1" applyBorder="1" applyAlignment="1">
      <alignment horizontal="left"/>
      <protection locked="0"/>
    </xf>
    <xf numFmtId="0" fontId="43" fillId="0" borderId="34" xfId="0" applyFont="1" applyBorder="1" applyAlignment="1">
      <protection locked="0"/>
    </xf>
    <xf numFmtId="0" fontId="38" fillId="0" borderId="32" xfId="0" applyFont="1" applyBorder="1" applyAlignment="1">
      <alignment vertical="top"/>
      <protection locked="0"/>
    </xf>
    <xf numFmtId="0" fontId="38" fillId="0" borderId="33" xfId="0" applyFont="1" applyBorder="1" applyAlignment="1">
      <alignment vertical="top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8" fillId="0" borderId="1" xfId="0" applyFont="1" applyBorder="1" applyAlignment="1">
      <alignment horizontal="left" vertical="top"/>
      <protection locked="0"/>
    </xf>
    <xf numFmtId="0" fontId="38" fillId="0" borderId="35" xfId="0" applyFont="1" applyBorder="1" applyAlignment="1">
      <alignment vertical="top"/>
      <protection locked="0"/>
    </xf>
    <xf numFmtId="0" fontId="38" fillId="0" borderId="34" xfId="0" applyFont="1" applyBorder="1" applyAlignment="1">
      <alignment vertical="top"/>
      <protection locked="0"/>
    </xf>
    <xf numFmtId="0" fontId="38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ht="36.96" customHeight="1">
      <c r="AR2" s="24" t="s">
        <v>8</v>
      </c>
      <c r="BS2" s="25" t="s">
        <v>9</v>
      </c>
      <c r="BT2" s="25" t="s">
        <v>10</v>
      </c>
    </row>
    <row r="3" ht="6.96" customHeight="1">
      <c r="B3" s="26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8"/>
      <c r="BS3" s="25" t="s">
        <v>9</v>
      </c>
      <c r="BT3" s="25" t="s">
        <v>11</v>
      </c>
    </row>
    <row r="4" ht="36.96" customHeight="1">
      <c r="B4" s="29"/>
      <c r="C4" s="30"/>
      <c r="D4" s="31" t="s">
        <v>12</v>
      </c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2"/>
      <c r="AS4" s="33" t="s">
        <v>13</v>
      </c>
      <c r="BE4" s="34" t="s">
        <v>14</v>
      </c>
      <c r="BS4" s="25" t="s">
        <v>15</v>
      </c>
    </row>
    <row r="5" ht="14.4" customHeight="1">
      <c r="B5" s="29"/>
      <c r="C5" s="30"/>
      <c r="D5" s="35" t="s">
        <v>16</v>
      </c>
      <c r="E5" s="30"/>
      <c r="F5" s="30"/>
      <c r="G5" s="30"/>
      <c r="H5" s="30"/>
      <c r="I5" s="30"/>
      <c r="J5" s="30"/>
      <c r="K5" s="36" t="s">
        <v>17</v>
      </c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2"/>
      <c r="BE5" s="37" t="s">
        <v>18</v>
      </c>
      <c r="BS5" s="25" t="s">
        <v>9</v>
      </c>
    </row>
    <row r="6" ht="36.96" customHeight="1">
      <c r="B6" s="29"/>
      <c r="C6" s="30"/>
      <c r="D6" s="38" t="s">
        <v>19</v>
      </c>
      <c r="E6" s="30"/>
      <c r="F6" s="30"/>
      <c r="G6" s="30"/>
      <c r="H6" s="30"/>
      <c r="I6" s="30"/>
      <c r="J6" s="30"/>
      <c r="K6" s="39" t="s">
        <v>20</v>
      </c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2"/>
      <c r="BE6" s="40"/>
      <c r="BS6" s="25" t="s">
        <v>9</v>
      </c>
    </row>
    <row r="7" ht="14.4" customHeight="1">
      <c r="B7" s="29"/>
      <c r="C7" s="30"/>
      <c r="D7" s="41" t="s">
        <v>21</v>
      </c>
      <c r="E7" s="30"/>
      <c r="F7" s="30"/>
      <c r="G7" s="30"/>
      <c r="H7" s="30"/>
      <c r="I7" s="30"/>
      <c r="J7" s="30"/>
      <c r="K7" s="36" t="s">
        <v>5</v>
      </c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41" t="s">
        <v>22</v>
      </c>
      <c r="AL7" s="30"/>
      <c r="AM7" s="30"/>
      <c r="AN7" s="36" t="s">
        <v>5</v>
      </c>
      <c r="AO7" s="30"/>
      <c r="AP7" s="30"/>
      <c r="AQ7" s="32"/>
      <c r="BE7" s="40"/>
      <c r="BS7" s="25" t="s">
        <v>9</v>
      </c>
    </row>
    <row r="8" ht="14.4" customHeight="1">
      <c r="B8" s="29"/>
      <c r="C8" s="30"/>
      <c r="D8" s="41" t="s">
        <v>23</v>
      </c>
      <c r="E8" s="30"/>
      <c r="F8" s="30"/>
      <c r="G8" s="30"/>
      <c r="H8" s="30"/>
      <c r="I8" s="30"/>
      <c r="J8" s="30"/>
      <c r="K8" s="36" t="s">
        <v>24</v>
      </c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41" t="s">
        <v>25</v>
      </c>
      <c r="AL8" s="30"/>
      <c r="AM8" s="30"/>
      <c r="AN8" s="42" t="s">
        <v>26</v>
      </c>
      <c r="AO8" s="30"/>
      <c r="AP8" s="30"/>
      <c r="AQ8" s="32"/>
      <c r="BE8" s="40"/>
      <c r="BS8" s="25" t="s">
        <v>9</v>
      </c>
    </row>
    <row r="9" ht="14.4" customHeight="1">
      <c r="B9" s="29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2"/>
      <c r="BE9" s="40"/>
      <c r="BS9" s="25" t="s">
        <v>9</v>
      </c>
    </row>
    <row r="10" ht="14.4" customHeight="1">
      <c r="B10" s="29"/>
      <c r="C10" s="30"/>
      <c r="D10" s="41" t="s">
        <v>27</v>
      </c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41" t="s">
        <v>28</v>
      </c>
      <c r="AL10" s="30"/>
      <c r="AM10" s="30"/>
      <c r="AN10" s="36" t="s">
        <v>5</v>
      </c>
      <c r="AO10" s="30"/>
      <c r="AP10" s="30"/>
      <c r="AQ10" s="32"/>
      <c r="BE10" s="40"/>
      <c r="BS10" s="25" t="s">
        <v>9</v>
      </c>
    </row>
    <row r="11" ht="18.48" customHeight="1">
      <c r="B11" s="29"/>
      <c r="C11" s="30"/>
      <c r="D11" s="30"/>
      <c r="E11" s="36" t="s">
        <v>29</v>
      </c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41" t="s">
        <v>30</v>
      </c>
      <c r="AL11" s="30"/>
      <c r="AM11" s="30"/>
      <c r="AN11" s="36" t="s">
        <v>5</v>
      </c>
      <c r="AO11" s="30"/>
      <c r="AP11" s="30"/>
      <c r="AQ11" s="32"/>
      <c r="BE11" s="40"/>
      <c r="BS11" s="25" t="s">
        <v>9</v>
      </c>
    </row>
    <row r="12" ht="6.96" customHeight="1">
      <c r="B12" s="29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2"/>
      <c r="BE12" s="40"/>
      <c r="BS12" s="25" t="s">
        <v>9</v>
      </c>
    </row>
    <row r="13" ht="14.4" customHeight="1">
      <c r="B13" s="29"/>
      <c r="C13" s="30"/>
      <c r="D13" s="41" t="s">
        <v>31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41" t="s">
        <v>28</v>
      </c>
      <c r="AL13" s="30"/>
      <c r="AM13" s="30"/>
      <c r="AN13" s="43" t="s">
        <v>32</v>
      </c>
      <c r="AO13" s="30"/>
      <c r="AP13" s="30"/>
      <c r="AQ13" s="32"/>
      <c r="BE13" s="40"/>
      <c r="BS13" s="25" t="s">
        <v>9</v>
      </c>
    </row>
    <row r="14">
      <c r="B14" s="29"/>
      <c r="C14" s="30"/>
      <c r="D14" s="30"/>
      <c r="E14" s="43" t="s">
        <v>32</v>
      </c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1" t="s">
        <v>30</v>
      </c>
      <c r="AL14" s="30"/>
      <c r="AM14" s="30"/>
      <c r="AN14" s="43" t="s">
        <v>32</v>
      </c>
      <c r="AO14" s="30"/>
      <c r="AP14" s="30"/>
      <c r="AQ14" s="32"/>
      <c r="BE14" s="40"/>
      <c r="BS14" s="25" t="s">
        <v>9</v>
      </c>
    </row>
    <row r="15" ht="6.96" customHeight="1">
      <c r="B15" s="29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2"/>
      <c r="BE15" s="40"/>
      <c r="BS15" s="25" t="s">
        <v>6</v>
      </c>
    </row>
    <row r="16" ht="14.4" customHeight="1">
      <c r="B16" s="29"/>
      <c r="C16" s="30"/>
      <c r="D16" s="41" t="s">
        <v>33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41" t="s">
        <v>28</v>
      </c>
      <c r="AL16" s="30"/>
      <c r="AM16" s="30"/>
      <c r="AN16" s="36" t="s">
        <v>5</v>
      </c>
      <c r="AO16" s="30"/>
      <c r="AP16" s="30"/>
      <c r="AQ16" s="32"/>
      <c r="BE16" s="40"/>
      <c r="BS16" s="25" t="s">
        <v>6</v>
      </c>
    </row>
    <row r="17" ht="18.48" customHeight="1">
      <c r="B17" s="29"/>
      <c r="C17" s="30"/>
      <c r="D17" s="30"/>
      <c r="E17" s="36" t="s">
        <v>29</v>
      </c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41" t="s">
        <v>30</v>
      </c>
      <c r="AL17" s="30"/>
      <c r="AM17" s="30"/>
      <c r="AN17" s="36" t="s">
        <v>5</v>
      </c>
      <c r="AO17" s="30"/>
      <c r="AP17" s="30"/>
      <c r="AQ17" s="32"/>
      <c r="BE17" s="40"/>
      <c r="BS17" s="25" t="s">
        <v>34</v>
      </c>
    </row>
    <row r="18" ht="6.96" customHeight="1">
      <c r="B18" s="29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2"/>
      <c r="BE18" s="40"/>
      <c r="BS18" s="25" t="s">
        <v>9</v>
      </c>
    </row>
    <row r="19" ht="14.4" customHeight="1">
      <c r="B19" s="29"/>
      <c r="C19" s="30"/>
      <c r="D19" s="41" t="s">
        <v>35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2"/>
      <c r="BE19" s="40"/>
      <c r="BS19" s="25" t="s">
        <v>9</v>
      </c>
    </row>
    <row r="20" ht="16.5" customHeight="1">
      <c r="B20" s="29"/>
      <c r="C20" s="30"/>
      <c r="D20" s="30"/>
      <c r="E20" s="45" t="s">
        <v>5</v>
      </c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30"/>
      <c r="AP20" s="30"/>
      <c r="AQ20" s="32"/>
      <c r="BE20" s="40"/>
      <c r="BS20" s="25" t="s">
        <v>6</v>
      </c>
    </row>
    <row r="21" ht="6.96" customHeight="1">
      <c r="B21" s="29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2"/>
      <c r="BE21" s="40"/>
    </row>
    <row r="22" ht="6.96" customHeight="1">
      <c r="B22" s="29"/>
      <c r="C22" s="30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30"/>
      <c r="AQ22" s="32"/>
      <c r="BE22" s="40"/>
    </row>
    <row r="23" s="1" customFormat="1" ht="25.92" customHeight="1">
      <c r="B23" s="47"/>
      <c r="C23" s="48"/>
      <c r="D23" s="49" t="s">
        <v>36</v>
      </c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1">
        <f>ROUND(AG51,2)</f>
        <v>0</v>
      </c>
      <c r="AL23" s="50"/>
      <c r="AM23" s="50"/>
      <c r="AN23" s="50"/>
      <c r="AO23" s="50"/>
      <c r="AP23" s="48"/>
      <c r="AQ23" s="52"/>
      <c r="BE23" s="40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52"/>
      <c r="BE24" s="40"/>
    </row>
    <row r="25" s="1" customFormat="1"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53" t="s">
        <v>37</v>
      </c>
      <c r="M25" s="53"/>
      <c r="N25" s="53"/>
      <c r="O25" s="53"/>
      <c r="P25" s="48"/>
      <c r="Q25" s="48"/>
      <c r="R25" s="48"/>
      <c r="S25" s="48"/>
      <c r="T25" s="48"/>
      <c r="U25" s="48"/>
      <c r="V25" s="48"/>
      <c r="W25" s="53" t="s">
        <v>38</v>
      </c>
      <c r="X25" s="53"/>
      <c r="Y25" s="53"/>
      <c r="Z25" s="53"/>
      <c r="AA25" s="53"/>
      <c r="AB25" s="53"/>
      <c r="AC25" s="53"/>
      <c r="AD25" s="53"/>
      <c r="AE25" s="53"/>
      <c r="AF25" s="48"/>
      <c r="AG25" s="48"/>
      <c r="AH25" s="48"/>
      <c r="AI25" s="48"/>
      <c r="AJ25" s="48"/>
      <c r="AK25" s="53" t="s">
        <v>39</v>
      </c>
      <c r="AL25" s="53"/>
      <c r="AM25" s="53"/>
      <c r="AN25" s="53"/>
      <c r="AO25" s="53"/>
      <c r="AP25" s="48"/>
      <c r="AQ25" s="52"/>
      <c r="BE25" s="40"/>
    </row>
    <row r="26" s="2" customFormat="1" ht="14.4" customHeight="1">
      <c r="B26" s="54"/>
      <c r="C26" s="55"/>
      <c r="D26" s="56" t="s">
        <v>40</v>
      </c>
      <c r="E26" s="55"/>
      <c r="F26" s="56" t="s">
        <v>41</v>
      </c>
      <c r="G26" s="55"/>
      <c r="H26" s="55"/>
      <c r="I26" s="55"/>
      <c r="J26" s="55"/>
      <c r="K26" s="55"/>
      <c r="L26" s="57">
        <v>0.20999999999999999</v>
      </c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8">
        <f>ROUND(AZ51,2)</f>
        <v>0</v>
      </c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8">
        <f>ROUND(AV51,2)</f>
        <v>0</v>
      </c>
      <c r="AL26" s="55"/>
      <c r="AM26" s="55"/>
      <c r="AN26" s="55"/>
      <c r="AO26" s="55"/>
      <c r="AP26" s="55"/>
      <c r="AQ26" s="59"/>
      <c r="BE26" s="40"/>
    </row>
    <row r="27" s="2" customFormat="1" ht="14.4" customHeight="1">
      <c r="B27" s="54"/>
      <c r="C27" s="55"/>
      <c r="D27" s="55"/>
      <c r="E27" s="55"/>
      <c r="F27" s="56" t="s">
        <v>42</v>
      </c>
      <c r="G27" s="55"/>
      <c r="H27" s="55"/>
      <c r="I27" s="55"/>
      <c r="J27" s="55"/>
      <c r="K27" s="55"/>
      <c r="L27" s="57">
        <v>0.14999999999999999</v>
      </c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8">
        <f>ROUND(BA51,2)</f>
        <v>0</v>
      </c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8">
        <f>ROUND(AW51,2)</f>
        <v>0</v>
      </c>
      <c r="AL27" s="55"/>
      <c r="AM27" s="55"/>
      <c r="AN27" s="55"/>
      <c r="AO27" s="55"/>
      <c r="AP27" s="55"/>
      <c r="AQ27" s="59"/>
      <c r="BE27" s="40"/>
    </row>
    <row r="28" hidden="1" s="2" customFormat="1" ht="14.4" customHeight="1">
      <c r="B28" s="54"/>
      <c r="C28" s="55"/>
      <c r="D28" s="55"/>
      <c r="E28" s="55"/>
      <c r="F28" s="56" t="s">
        <v>43</v>
      </c>
      <c r="G28" s="55"/>
      <c r="H28" s="55"/>
      <c r="I28" s="55"/>
      <c r="J28" s="55"/>
      <c r="K28" s="55"/>
      <c r="L28" s="57">
        <v>0.20999999999999999</v>
      </c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8">
        <f>ROUND(BB51,2)</f>
        <v>0</v>
      </c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8">
        <v>0</v>
      </c>
      <c r="AL28" s="55"/>
      <c r="AM28" s="55"/>
      <c r="AN28" s="55"/>
      <c r="AO28" s="55"/>
      <c r="AP28" s="55"/>
      <c r="AQ28" s="59"/>
      <c r="BE28" s="40"/>
    </row>
    <row r="29" hidden="1" s="2" customFormat="1" ht="14.4" customHeight="1">
      <c r="B29" s="54"/>
      <c r="C29" s="55"/>
      <c r="D29" s="55"/>
      <c r="E29" s="55"/>
      <c r="F29" s="56" t="s">
        <v>44</v>
      </c>
      <c r="G29" s="55"/>
      <c r="H29" s="55"/>
      <c r="I29" s="55"/>
      <c r="J29" s="55"/>
      <c r="K29" s="55"/>
      <c r="L29" s="57">
        <v>0.14999999999999999</v>
      </c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8">
        <f>ROUND(BC51,2)</f>
        <v>0</v>
      </c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8">
        <v>0</v>
      </c>
      <c r="AL29" s="55"/>
      <c r="AM29" s="55"/>
      <c r="AN29" s="55"/>
      <c r="AO29" s="55"/>
      <c r="AP29" s="55"/>
      <c r="AQ29" s="59"/>
      <c r="BE29" s="40"/>
    </row>
    <row r="30" hidden="1" s="2" customFormat="1" ht="14.4" customHeight="1">
      <c r="B30" s="54"/>
      <c r="C30" s="55"/>
      <c r="D30" s="55"/>
      <c r="E30" s="55"/>
      <c r="F30" s="56" t="s">
        <v>45</v>
      </c>
      <c r="G30" s="55"/>
      <c r="H30" s="55"/>
      <c r="I30" s="55"/>
      <c r="J30" s="55"/>
      <c r="K30" s="55"/>
      <c r="L30" s="57">
        <v>0</v>
      </c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8">
        <f>ROUND(BD51,2)</f>
        <v>0</v>
      </c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8">
        <v>0</v>
      </c>
      <c r="AL30" s="55"/>
      <c r="AM30" s="55"/>
      <c r="AN30" s="55"/>
      <c r="AO30" s="55"/>
      <c r="AP30" s="55"/>
      <c r="AQ30" s="59"/>
      <c r="BE30" s="40"/>
    </row>
    <row r="31" s="1" customFormat="1" ht="6.96" customHeight="1"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52"/>
      <c r="BE31" s="40"/>
    </row>
    <row r="32" s="1" customFormat="1" ht="25.92" customHeight="1">
      <c r="B32" s="47"/>
      <c r="C32" s="60"/>
      <c r="D32" s="61" t="s">
        <v>46</v>
      </c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3" t="s">
        <v>47</v>
      </c>
      <c r="U32" s="62"/>
      <c r="V32" s="62"/>
      <c r="W32" s="62"/>
      <c r="X32" s="64" t="s">
        <v>48</v>
      </c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5">
        <f>SUM(AK23:AK30)</f>
        <v>0</v>
      </c>
      <c r="AL32" s="62"/>
      <c r="AM32" s="62"/>
      <c r="AN32" s="62"/>
      <c r="AO32" s="66"/>
      <c r="AP32" s="60"/>
      <c r="AQ32" s="67"/>
      <c r="BE32" s="40"/>
    </row>
    <row r="33" s="1" customFormat="1" ht="6.96" customHeight="1"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52"/>
    </row>
    <row r="34" s="1" customFormat="1" ht="6.96" customHeight="1">
      <c r="B34" s="68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70"/>
    </row>
    <row r="38" s="1" customFormat="1" ht="6.96" customHeight="1">
      <c r="B38" s="71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2"/>
      <c r="AQ38" s="72"/>
      <c r="AR38" s="47"/>
    </row>
    <row r="39" s="1" customFormat="1" ht="36.96" customHeight="1">
      <c r="B39" s="47"/>
      <c r="C39" s="73" t="s">
        <v>49</v>
      </c>
      <c r="AR39" s="47"/>
    </row>
    <row r="40" s="1" customFormat="1" ht="6.96" customHeight="1">
      <c r="B40" s="47"/>
      <c r="AR40" s="47"/>
    </row>
    <row r="41" s="3" customFormat="1" ht="14.4" customHeight="1">
      <c r="B41" s="74"/>
      <c r="C41" s="75" t="s">
        <v>16</v>
      </c>
      <c r="L41" s="3" t="str">
        <f>K5</f>
        <v>19-18</v>
      </c>
      <c r="AR41" s="74"/>
    </row>
    <row r="42" s="4" customFormat="1" ht="36.96" customHeight="1">
      <c r="B42" s="76"/>
      <c r="C42" s="77" t="s">
        <v>19</v>
      </c>
      <c r="L42" s="78" t="str">
        <f>K6</f>
        <v>REKONSTRUKCE CHODNÍKU OD ČP. 186 PO ČP. 207 V ULICI RAČANSKÁ, PŘELOUČ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R42" s="76"/>
    </row>
    <row r="43" s="1" customFormat="1" ht="6.96" customHeight="1">
      <c r="B43" s="47"/>
      <c r="AR43" s="47"/>
    </row>
    <row r="44" s="1" customFormat="1">
      <c r="B44" s="47"/>
      <c r="C44" s="75" t="s">
        <v>23</v>
      </c>
      <c r="L44" s="79" t="str">
        <f>IF(K8="","",K8)</f>
        <v>Přelouč</v>
      </c>
      <c r="AI44" s="75" t="s">
        <v>25</v>
      </c>
      <c r="AM44" s="80" t="str">
        <f>IF(AN8= "","",AN8)</f>
        <v>31. 10. 2018</v>
      </c>
      <c r="AN44" s="80"/>
      <c r="AR44" s="47"/>
    </row>
    <row r="45" s="1" customFormat="1" ht="6.96" customHeight="1">
      <c r="B45" s="47"/>
      <c r="AR45" s="47"/>
    </row>
    <row r="46" s="1" customFormat="1">
      <c r="B46" s="47"/>
      <c r="C46" s="75" t="s">
        <v>27</v>
      </c>
      <c r="L46" s="3" t="str">
        <f>IF(E11= "","",E11)</f>
        <v xml:space="preserve"> </v>
      </c>
      <c r="AI46" s="75" t="s">
        <v>33</v>
      </c>
      <c r="AM46" s="3" t="str">
        <f>IF(E17="","",E17)</f>
        <v xml:space="preserve"> </v>
      </c>
      <c r="AN46" s="3"/>
      <c r="AO46" s="3"/>
      <c r="AP46" s="3"/>
      <c r="AR46" s="47"/>
      <c r="AS46" s="81" t="s">
        <v>50</v>
      </c>
      <c r="AT46" s="82"/>
      <c r="AU46" s="83"/>
      <c r="AV46" s="83"/>
      <c r="AW46" s="83"/>
      <c r="AX46" s="83"/>
      <c r="AY46" s="83"/>
      <c r="AZ46" s="83"/>
      <c r="BA46" s="83"/>
      <c r="BB46" s="83"/>
      <c r="BC46" s="83"/>
      <c r="BD46" s="84"/>
    </row>
    <row r="47" s="1" customFormat="1">
      <c r="B47" s="47"/>
      <c r="C47" s="75" t="s">
        <v>31</v>
      </c>
      <c r="L47" s="3" t="str">
        <f>IF(E14= "Vyplň údaj","",E14)</f>
        <v/>
      </c>
      <c r="AR47" s="47"/>
      <c r="AS47" s="85"/>
      <c r="AT47" s="56"/>
      <c r="AU47" s="48"/>
      <c r="AV47" s="48"/>
      <c r="AW47" s="48"/>
      <c r="AX47" s="48"/>
      <c r="AY47" s="48"/>
      <c r="AZ47" s="48"/>
      <c r="BA47" s="48"/>
      <c r="BB47" s="48"/>
      <c r="BC47" s="48"/>
      <c r="BD47" s="86"/>
    </row>
    <row r="48" s="1" customFormat="1" ht="10.8" customHeight="1">
      <c r="B48" s="47"/>
      <c r="AR48" s="47"/>
      <c r="AS48" s="85"/>
      <c r="AT48" s="56"/>
      <c r="AU48" s="48"/>
      <c r="AV48" s="48"/>
      <c r="AW48" s="48"/>
      <c r="AX48" s="48"/>
      <c r="AY48" s="48"/>
      <c r="AZ48" s="48"/>
      <c r="BA48" s="48"/>
      <c r="BB48" s="48"/>
      <c r="BC48" s="48"/>
      <c r="BD48" s="86"/>
    </row>
    <row r="49" s="1" customFormat="1" ht="29.28" customHeight="1">
      <c r="B49" s="47"/>
      <c r="C49" s="87" t="s">
        <v>51</v>
      </c>
      <c r="D49" s="88"/>
      <c r="E49" s="88"/>
      <c r="F49" s="88"/>
      <c r="G49" s="88"/>
      <c r="H49" s="89"/>
      <c r="I49" s="90" t="s">
        <v>52</v>
      </c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91" t="s">
        <v>53</v>
      </c>
      <c r="AH49" s="88"/>
      <c r="AI49" s="88"/>
      <c r="AJ49" s="88"/>
      <c r="AK49" s="88"/>
      <c r="AL49" s="88"/>
      <c r="AM49" s="88"/>
      <c r="AN49" s="90" t="s">
        <v>54</v>
      </c>
      <c r="AO49" s="88"/>
      <c r="AP49" s="88"/>
      <c r="AQ49" s="92" t="s">
        <v>55</v>
      </c>
      <c r="AR49" s="47"/>
      <c r="AS49" s="93" t="s">
        <v>56</v>
      </c>
      <c r="AT49" s="94" t="s">
        <v>57</v>
      </c>
      <c r="AU49" s="94" t="s">
        <v>58</v>
      </c>
      <c r="AV49" s="94" t="s">
        <v>59</v>
      </c>
      <c r="AW49" s="94" t="s">
        <v>60</v>
      </c>
      <c r="AX49" s="94" t="s">
        <v>61</v>
      </c>
      <c r="AY49" s="94" t="s">
        <v>62</v>
      </c>
      <c r="AZ49" s="94" t="s">
        <v>63</v>
      </c>
      <c r="BA49" s="94" t="s">
        <v>64</v>
      </c>
      <c r="BB49" s="94" t="s">
        <v>65</v>
      </c>
      <c r="BC49" s="94" t="s">
        <v>66</v>
      </c>
      <c r="BD49" s="95" t="s">
        <v>67</v>
      </c>
    </row>
    <row r="50" s="1" customFormat="1" ht="10.8" customHeight="1">
      <c r="B50" s="47"/>
      <c r="AR50" s="47"/>
      <c r="AS50" s="96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="4" customFormat="1" ht="32.4" customHeight="1">
      <c r="B51" s="76"/>
      <c r="C51" s="97" t="s">
        <v>68</v>
      </c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9">
        <f>ROUND(SUM(AG52:AG53),2)</f>
        <v>0</v>
      </c>
      <c r="AH51" s="99"/>
      <c r="AI51" s="99"/>
      <c r="AJ51" s="99"/>
      <c r="AK51" s="99"/>
      <c r="AL51" s="99"/>
      <c r="AM51" s="99"/>
      <c r="AN51" s="100">
        <f>SUM(AG51,AT51)</f>
        <v>0</v>
      </c>
      <c r="AO51" s="100"/>
      <c r="AP51" s="100"/>
      <c r="AQ51" s="101" t="s">
        <v>5</v>
      </c>
      <c r="AR51" s="76"/>
      <c r="AS51" s="102">
        <f>ROUND(SUM(AS52:AS53),2)</f>
        <v>0</v>
      </c>
      <c r="AT51" s="103">
        <f>ROUND(SUM(AV51:AW51),2)</f>
        <v>0</v>
      </c>
      <c r="AU51" s="104">
        <f>ROUND(SUM(AU52:AU53),5)</f>
        <v>0</v>
      </c>
      <c r="AV51" s="103">
        <f>ROUND(AZ51*L26,2)</f>
        <v>0</v>
      </c>
      <c r="AW51" s="103">
        <f>ROUND(BA51*L27,2)</f>
        <v>0</v>
      </c>
      <c r="AX51" s="103">
        <f>ROUND(BB51*L26,2)</f>
        <v>0</v>
      </c>
      <c r="AY51" s="103">
        <f>ROUND(BC51*L27,2)</f>
        <v>0</v>
      </c>
      <c r="AZ51" s="103">
        <f>ROUND(SUM(AZ52:AZ53),2)</f>
        <v>0</v>
      </c>
      <c r="BA51" s="103">
        <f>ROUND(SUM(BA52:BA53),2)</f>
        <v>0</v>
      </c>
      <c r="BB51" s="103">
        <f>ROUND(SUM(BB52:BB53),2)</f>
        <v>0</v>
      </c>
      <c r="BC51" s="103">
        <f>ROUND(SUM(BC52:BC53),2)</f>
        <v>0</v>
      </c>
      <c r="BD51" s="105">
        <f>ROUND(SUM(BD52:BD53),2)</f>
        <v>0</v>
      </c>
      <c r="BS51" s="77" t="s">
        <v>69</v>
      </c>
      <c r="BT51" s="77" t="s">
        <v>70</v>
      </c>
      <c r="BU51" s="106" t="s">
        <v>71</v>
      </c>
      <c r="BV51" s="77" t="s">
        <v>72</v>
      </c>
      <c r="BW51" s="77" t="s">
        <v>7</v>
      </c>
      <c r="BX51" s="77" t="s">
        <v>73</v>
      </c>
      <c r="CL51" s="77" t="s">
        <v>5</v>
      </c>
    </row>
    <row r="52" s="5" customFormat="1" ht="16.5" customHeight="1">
      <c r="A52" s="107" t="s">
        <v>74</v>
      </c>
      <c r="B52" s="108"/>
      <c r="C52" s="109"/>
      <c r="D52" s="110" t="s">
        <v>75</v>
      </c>
      <c r="E52" s="110"/>
      <c r="F52" s="110"/>
      <c r="G52" s="110"/>
      <c r="H52" s="110"/>
      <c r="I52" s="111"/>
      <c r="J52" s="110" t="s">
        <v>76</v>
      </c>
      <c r="K52" s="110"/>
      <c r="L52" s="110"/>
      <c r="M52" s="110"/>
      <c r="N52" s="110"/>
      <c r="O52" s="110"/>
      <c r="P52" s="110"/>
      <c r="Q52" s="110"/>
      <c r="R52" s="110"/>
      <c r="S52" s="110"/>
      <c r="T52" s="110"/>
      <c r="U52" s="110"/>
      <c r="V52" s="110"/>
      <c r="W52" s="110"/>
      <c r="X52" s="110"/>
      <c r="Y52" s="110"/>
      <c r="Z52" s="110"/>
      <c r="AA52" s="110"/>
      <c r="AB52" s="110"/>
      <c r="AC52" s="110"/>
      <c r="AD52" s="110"/>
      <c r="AE52" s="110"/>
      <c r="AF52" s="110"/>
      <c r="AG52" s="112">
        <f>'SO 001 - VEDLEJŠÍ A OSTAT...'!J27</f>
        <v>0</v>
      </c>
      <c r="AH52" s="111"/>
      <c r="AI52" s="111"/>
      <c r="AJ52" s="111"/>
      <c r="AK52" s="111"/>
      <c r="AL52" s="111"/>
      <c r="AM52" s="111"/>
      <c r="AN52" s="112">
        <f>SUM(AG52,AT52)</f>
        <v>0</v>
      </c>
      <c r="AO52" s="111"/>
      <c r="AP52" s="111"/>
      <c r="AQ52" s="113" t="s">
        <v>77</v>
      </c>
      <c r="AR52" s="108"/>
      <c r="AS52" s="114">
        <v>0</v>
      </c>
      <c r="AT52" s="115">
        <f>ROUND(SUM(AV52:AW52),2)</f>
        <v>0</v>
      </c>
      <c r="AU52" s="116">
        <f>'SO 001 - VEDLEJŠÍ A OSTAT...'!P80</f>
        <v>0</v>
      </c>
      <c r="AV52" s="115">
        <f>'SO 001 - VEDLEJŠÍ A OSTAT...'!J30</f>
        <v>0</v>
      </c>
      <c r="AW52" s="115">
        <f>'SO 001 - VEDLEJŠÍ A OSTAT...'!J31</f>
        <v>0</v>
      </c>
      <c r="AX52" s="115">
        <f>'SO 001 - VEDLEJŠÍ A OSTAT...'!J32</f>
        <v>0</v>
      </c>
      <c r="AY52" s="115">
        <f>'SO 001 - VEDLEJŠÍ A OSTAT...'!J33</f>
        <v>0</v>
      </c>
      <c r="AZ52" s="115">
        <f>'SO 001 - VEDLEJŠÍ A OSTAT...'!F30</f>
        <v>0</v>
      </c>
      <c r="BA52" s="115">
        <f>'SO 001 - VEDLEJŠÍ A OSTAT...'!F31</f>
        <v>0</v>
      </c>
      <c r="BB52" s="115">
        <f>'SO 001 - VEDLEJŠÍ A OSTAT...'!F32</f>
        <v>0</v>
      </c>
      <c r="BC52" s="115">
        <f>'SO 001 - VEDLEJŠÍ A OSTAT...'!F33</f>
        <v>0</v>
      </c>
      <c r="BD52" s="117">
        <f>'SO 001 - VEDLEJŠÍ A OSTAT...'!F34</f>
        <v>0</v>
      </c>
      <c r="BT52" s="118" t="s">
        <v>78</v>
      </c>
      <c r="BV52" s="118" t="s">
        <v>72</v>
      </c>
      <c r="BW52" s="118" t="s">
        <v>79</v>
      </c>
      <c r="BX52" s="118" t="s">
        <v>7</v>
      </c>
      <c r="CL52" s="118" t="s">
        <v>5</v>
      </c>
      <c r="CM52" s="118" t="s">
        <v>80</v>
      </c>
    </row>
    <row r="53" s="5" customFormat="1" ht="16.5" customHeight="1">
      <c r="A53" s="107" t="s">
        <v>74</v>
      </c>
      <c r="B53" s="108"/>
      <c r="C53" s="109"/>
      <c r="D53" s="110" t="s">
        <v>81</v>
      </c>
      <c r="E53" s="110"/>
      <c r="F53" s="110"/>
      <c r="G53" s="110"/>
      <c r="H53" s="110"/>
      <c r="I53" s="111"/>
      <c r="J53" s="110" t="s">
        <v>82</v>
      </c>
      <c r="K53" s="110"/>
      <c r="L53" s="110"/>
      <c r="M53" s="110"/>
      <c r="N53" s="110"/>
      <c r="O53" s="110"/>
      <c r="P53" s="110"/>
      <c r="Q53" s="110"/>
      <c r="R53" s="110"/>
      <c r="S53" s="110"/>
      <c r="T53" s="110"/>
      <c r="U53" s="110"/>
      <c r="V53" s="110"/>
      <c r="W53" s="110"/>
      <c r="X53" s="110"/>
      <c r="Y53" s="110"/>
      <c r="Z53" s="110"/>
      <c r="AA53" s="110"/>
      <c r="AB53" s="110"/>
      <c r="AC53" s="110"/>
      <c r="AD53" s="110"/>
      <c r="AE53" s="110"/>
      <c r="AF53" s="110"/>
      <c r="AG53" s="112">
        <f>'SO 101 - CHODNÍK'!J27</f>
        <v>0</v>
      </c>
      <c r="AH53" s="111"/>
      <c r="AI53" s="111"/>
      <c r="AJ53" s="111"/>
      <c r="AK53" s="111"/>
      <c r="AL53" s="111"/>
      <c r="AM53" s="111"/>
      <c r="AN53" s="112">
        <f>SUM(AG53,AT53)</f>
        <v>0</v>
      </c>
      <c r="AO53" s="111"/>
      <c r="AP53" s="111"/>
      <c r="AQ53" s="113" t="s">
        <v>77</v>
      </c>
      <c r="AR53" s="108"/>
      <c r="AS53" s="119">
        <v>0</v>
      </c>
      <c r="AT53" s="120">
        <f>ROUND(SUM(AV53:AW53),2)</f>
        <v>0</v>
      </c>
      <c r="AU53" s="121">
        <f>'SO 101 - CHODNÍK'!P86</f>
        <v>0</v>
      </c>
      <c r="AV53" s="120">
        <f>'SO 101 - CHODNÍK'!J30</f>
        <v>0</v>
      </c>
      <c r="AW53" s="120">
        <f>'SO 101 - CHODNÍK'!J31</f>
        <v>0</v>
      </c>
      <c r="AX53" s="120">
        <f>'SO 101 - CHODNÍK'!J32</f>
        <v>0</v>
      </c>
      <c r="AY53" s="120">
        <f>'SO 101 - CHODNÍK'!J33</f>
        <v>0</v>
      </c>
      <c r="AZ53" s="120">
        <f>'SO 101 - CHODNÍK'!F30</f>
        <v>0</v>
      </c>
      <c r="BA53" s="120">
        <f>'SO 101 - CHODNÍK'!F31</f>
        <v>0</v>
      </c>
      <c r="BB53" s="120">
        <f>'SO 101 - CHODNÍK'!F32</f>
        <v>0</v>
      </c>
      <c r="BC53" s="120">
        <f>'SO 101 - CHODNÍK'!F33</f>
        <v>0</v>
      </c>
      <c r="BD53" s="122">
        <f>'SO 101 - CHODNÍK'!F34</f>
        <v>0</v>
      </c>
      <c r="BT53" s="118" t="s">
        <v>78</v>
      </c>
      <c r="BV53" s="118" t="s">
        <v>72</v>
      </c>
      <c r="BW53" s="118" t="s">
        <v>83</v>
      </c>
      <c r="BX53" s="118" t="s">
        <v>7</v>
      </c>
      <c r="CL53" s="118" t="s">
        <v>5</v>
      </c>
      <c r="CM53" s="118" t="s">
        <v>80</v>
      </c>
    </row>
    <row r="54" s="1" customFormat="1" ht="30" customHeight="1">
      <c r="B54" s="47"/>
      <c r="AR54" s="47"/>
    </row>
    <row r="55" s="1" customFormat="1" ht="6.96" customHeight="1">
      <c r="B55" s="68"/>
      <c r="C55" s="69"/>
      <c r="D55" s="69"/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  <c r="AN55" s="69"/>
      <c r="AO55" s="69"/>
      <c r="AP55" s="69"/>
      <c r="AQ55" s="69"/>
      <c r="AR55" s="47"/>
    </row>
  </sheetData>
  <mergeCells count="45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SO 001 - VEDLEJŠÍ A OSTAT...'!C2" display="/"/>
    <hyperlink ref="A53" location="'SO 101 - CHODNÍK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3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24"/>
      <c r="C1" s="124"/>
      <c r="D1" s="125" t="s">
        <v>1</v>
      </c>
      <c r="E1" s="124"/>
      <c r="F1" s="126" t="s">
        <v>84</v>
      </c>
      <c r="G1" s="126" t="s">
        <v>85</v>
      </c>
      <c r="H1" s="126"/>
      <c r="I1" s="127"/>
      <c r="J1" s="126" t="s">
        <v>86</v>
      </c>
      <c r="K1" s="125" t="s">
        <v>87</v>
      </c>
      <c r="L1" s="126" t="s">
        <v>88</v>
      </c>
      <c r="M1" s="126"/>
      <c r="N1" s="126"/>
      <c r="O1" s="126"/>
      <c r="P1" s="126"/>
      <c r="Q1" s="126"/>
      <c r="R1" s="126"/>
      <c r="S1" s="126"/>
      <c r="T1" s="126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79</v>
      </c>
    </row>
    <row r="3" ht="6.96" customHeight="1">
      <c r="B3" s="26"/>
      <c r="C3" s="27"/>
      <c r="D3" s="27"/>
      <c r="E3" s="27"/>
      <c r="F3" s="27"/>
      <c r="G3" s="27"/>
      <c r="H3" s="27"/>
      <c r="I3" s="128"/>
      <c r="J3" s="27"/>
      <c r="K3" s="28"/>
      <c r="AT3" s="25" t="s">
        <v>80</v>
      </c>
    </row>
    <row r="4" ht="36.96" customHeight="1">
      <c r="B4" s="29"/>
      <c r="C4" s="30"/>
      <c r="D4" s="31" t="s">
        <v>89</v>
      </c>
      <c r="E4" s="30"/>
      <c r="F4" s="30"/>
      <c r="G4" s="30"/>
      <c r="H4" s="30"/>
      <c r="I4" s="129"/>
      <c r="J4" s="30"/>
      <c r="K4" s="32"/>
      <c r="M4" s="33" t="s">
        <v>13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29"/>
      <c r="J5" s="30"/>
      <c r="K5" s="32"/>
    </row>
    <row r="6">
      <c r="B6" s="29"/>
      <c r="C6" s="30"/>
      <c r="D6" s="41" t="s">
        <v>19</v>
      </c>
      <c r="E6" s="30"/>
      <c r="F6" s="30"/>
      <c r="G6" s="30"/>
      <c r="H6" s="30"/>
      <c r="I6" s="129"/>
      <c r="J6" s="30"/>
      <c r="K6" s="32"/>
    </row>
    <row r="7" ht="16.5" customHeight="1">
      <c r="B7" s="29"/>
      <c r="C7" s="30"/>
      <c r="D7" s="30"/>
      <c r="E7" s="130" t="str">
        <f>'Rekapitulace stavby'!K6</f>
        <v>REKONSTRUKCE CHODNÍKU OD ČP. 186 PO ČP. 207 V ULICI RAČANSKÁ, PŘELOUČ</v>
      </c>
      <c r="F7" s="41"/>
      <c r="G7" s="41"/>
      <c r="H7" s="41"/>
      <c r="I7" s="129"/>
      <c r="J7" s="30"/>
      <c r="K7" s="32"/>
    </row>
    <row r="8" s="1" customFormat="1">
      <c r="B8" s="47"/>
      <c r="C8" s="48"/>
      <c r="D8" s="41" t="s">
        <v>90</v>
      </c>
      <c r="E8" s="48"/>
      <c r="F8" s="48"/>
      <c r="G8" s="48"/>
      <c r="H8" s="48"/>
      <c r="I8" s="131"/>
      <c r="J8" s="48"/>
      <c r="K8" s="52"/>
    </row>
    <row r="9" s="1" customFormat="1" ht="36.96" customHeight="1">
      <c r="B9" s="47"/>
      <c r="C9" s="48"/>
      <c r="D9" s="48"/>
      <c r="E9" s="132" t="s">
        <v>91</v>
      </c>
      <c r="F9" s="48"/>
      <c r="G9" s="48"/>
      <c r="H9" s="48"/>
      <c r="I9" s="131"/>
      <c r="J9" s="48"/>
      <c r="K9" s="52"/>
    </row>
    <row r="10" s="1" customFormat="1">
      <c r="B10" s="47"/>
      <c r="C10" s="48"/>
      <c r="D10" s="48"/>
      <c r="E10" s="48"/>
      <c r="F10" s="48"/>
      <c r="G10" s="48"/>
      <c r="H10" s="48"/>
      <c r="I10" s="131"/>
      <c r="J10" s="48"/>
      <c r="K10" s="52"/>
    </row>
    <row r="11" s="1" customFormat="1" ht="14.4" customHeight="1">
      <c r="B11" s="47"/>
      <c r="C11" s="48"/>
      <c r="D11" s="41" t="s">
        <v>21</v>
      </c>
      <c r="E11" s="48"/>
      <c r="F11" s="36" t="s">
        <v>5</v>
      </c>
      <c r="G11" s="48"/>
      <c r="H11" s="48"/>
      <c r="I11" s="133" t="s">
        <v>22</v>
      </c>
      <c r="J11" s="36" t="s">
        <v>5</v>
      </c>
      <c r="K11" s="52"/>
    </row>
    <row r="12" s="1" customFormat="1" ht="14.4" customHeight="1">
      <c r="B12" s="47"/>
      <c r="C12" s="48"/>
      <c r="D12" s="41" t="s">
        <v>23</v>
      </c>
      <c r="E12" s="48"/>
      <c r="F12" s="36" t="s">
        <v>24</v>
      </c>
      <c r="G12" s="48"/>
      <c r="H12" s="48"/>
      <c r="I12" s="133" t="s">
        <v>25</v>
      </c>
      <c r="J12" s="134" t="str">
        <f>'Rekapitulace stavby'!AN8</f>
        <v>31. 10. 2018</v>
      </c>
      <c r="K12" s="52"/>
    </row>
    <row r="13" s="1" customFormat="1" ht="10.8" customHeight="1">
      <c r="B13" s="47"/>
      <c r="C13" s="48"/>
      <c r="D13" s="48"/>
      <c r="E13" s="48"/>
      <c r="F13" s="48"/>
      <c r="G13" s="48"/>
      <c r="H13" s="48"/>
      <c r="I13" s="131"/>
      <c r="J13" s="48"/>
      <c r="K13" s="52"/>
    </row>
    <row r="14" s="1" customFormat="1" ht="14.4" customHeight="1">
      <c r="B14" s="47"/>
      <c r="C14" s="48"/>
      <c r="D14" s="41" t="s">
        <v>27</v>
      </c>
      <c r="E14" s="48"/>
      <c r="F14" s="48"/>
      <c r="G14" s="48"/>
      <c r="H14" s="48"/>
      <c r="I14" s="133" t="s">
        <v>28</v>
      </c>
      <c r="J14" s="36" t="str">
        <f>IF('Rekapitulace stavby'!AN10="","",'Rekapitulace stavby'!AN10)</f>
        <v/>
      </c>
      <c r="K14" s="52"/>
    </row>
    <row r="15" s="1" customFormat="1" ht="18" customHeight="1">
      <c r="B15" s="47"/>
      <c r="C15" s="48"/>
      <c r="D15" s="48"/>
      <c r="E15" s="36" t="str">
        <f>IF('Rekapitulace stavby'!E11="","",'Rekapitulace stavby'!E11)</f>
        <v xml:space="preserve"> </v>
      </c>
      <c r="F15" s="48"/>
      <c r="G15" s="48"/>
      <c r="H15" s="48"/>
      <c r="I15" s="133" t="s">
        <v>30</v>
      </c>
      <c r="J15" s="36" t="str">
        <f>IF('Rekapitulace stavby'!AN11="","",'Rekapitulace stavby'!AN11)</f>
        <v/>
      </c>
      <c r="K15" s="52"/>
    </row>
    <row r="16" s="1" customFormat="1" ht="6.96" customHeight="1">
      <c r="B16" s="47"/>
      <c r="C16" s="48"/>
      <c r="D16" s="48"/>
      <c r="E16" s="48"/>
      <c r="F16" s="48"/>
      <c r="G16" s="48"/>
      <c r="H16" s="48"/>
      <c r="I16" s="131"/>
      <c r="J16" s="48"/>
      <c r="K16" s="52"/>
    </row>
    <row r="17" s="1" customFormat="1" ht="14.4" customHeight="1">
      <c r="B17" s="47"/>
      <c r="C17" s="48"/>
      <c r="D17" s="41" t="s">
        <v>31</v>
      </c>
      <c r="E17" s="48"/>
      <c r="F17" s="48"/>
      <c r="G17" s="48"/>
      <c r="H17" s="48"/>
      <c r="I17" s="133" t="s">
        <v>28</v>
      </c>
      <c r="J17" s="36" t="str">
        <f>IF('Rekapitulace stavby'!AN13="Vyplň údaj","",IF('Rekapitulace stavby'!AN13="","",'Rekapitulace stavby'!AN13))</f>
        <v/>
      </c>
      <c r="K17" s="52"/>
    </row>
    <row r="18" s="1" customFormat="1" ht="18" customHeight="1">
      <c r="B18" s="47"/>
      <c r="C18" s="48"/>
      <c r="D18" s="48"/>
      <c r="E18" s="36" t="str">
        <f>IF('Rekapitulace stavby'!E14="Vyplň údaj","",IF('Rekapitulace stavby'!E14="","",'Rekapitulace stavby'!E14))</f>
        <v/>
      </c>
      <c r="F18" s="48"/>
      <c r="G18" s="48"/>
      <c r="H18" s="48"/>
      <c r="I18" s="133" t="s">
        <v>30</v>
      </c>
      <c r="J18" s="36" t="str">
        <f>IF('Rekapitulace stavby'!AN14="Vyplň údaj","",IF('Rekapitulace stavby'!AN14="","",'Rekapitulace stavby'!AN14))</f>
        <v/>
      </c>
      <c r="K18" s="52"/>
    </row>
    <row r="19" s="1" customFormat="1" ht="6.96" customHeight="1">
      <c r="B19" s="47"/>
      <c r="C19" s="48"/>
      <c r="D19" s="48"/>
      <c r="E19" s="48"/>
      <c r="F19" s="48"/>
      <c r="G19" s="48"/>
      <c r="H19" s="48"/>
      <c r="I19" s="131"/>
      <c r="J19" s="48"/>
      <c r="K19" s="52"/>
    </row>
    <row r="20" s="1" customFormat="1" ht="14.4" customHeight="1">
      <c r="B20" s="47"/>
      <c r="C20" s="48"/>
      <c r="D20" s="41" t="s">
        <v>33</v>
      </c>
      <c r="E20" s="48"/>
      <c r="F20" s="48"/>
      <c r="G20" s="48"/>
      <c r="H20" s="48"/>
      <c r="I20" s="133" t="s">
        <v>28</v>
      </c>
      <c r="J20" s="36" t="str">
        <f>IF('Rekapitulace stavby'!AN16="","",'Rekapitulace stavby'!AN16)</f>
        <v/>
      </c>
      <c r="K20" s="52"/>
    </row>
    <row r="21" s="1" customFormat="1" ht="18" customHeight="1">
      <c r="B21" s="47"/>
      <c r="C21" s="48"/>
      <c r="D21" s="48"/>
      <c r="E21" s="36" t="str">
        <f>IF('Rekapitulace stavby'!E17="","",'Rekapitulace stavby'!E17)</f>
        <v xml:space="preserve"> </v>
      </c>
      <c r="F21" s="48"/>
      <c r="G21" s="48"/>
      <c r="H21" s="48"/>
      <c r="I21" s="133" t="s">
        <v>30</v>
      </c>
      <c r="J21" s="36" t="str">
        <f>IF('Rekapitulace stavby'!AN17="","",'Rekapitulace stavby'!AN17)</f>
        <v/>
      </c>
      <c r="K21" s="52"/>
    </row>
    <row r="22" s="1" customFormat="1" ht="6.96" customHeight="1">
      <c r="B22" s="47"/>
      <c r="C22" s="48"/>
      <c r="D22" s="48"/>
      <c r="E22" s="48"/>
      <c r="F22" s="48"/>
      <c r="G22" s="48"/>
      <c r="H22" s="48"/>
      <c r="I22" s="131"/>
      <c r="J22" s="48"/>
      <c r="K22" s="52"/>
    </row>
    <row r="23" s="1" customFormat="1" ht="14.4" customHeight="1">
      <c r="B23" s="47"/>
      <c r="C23" s="48"/>
      <c r="D23" s="41" t="s">
        <v>35</v>
      </c>
      <c r="E23" s="48"/>
      <c r="F23" s="48"/>
      <c r="G23" s="48"/>
      <c r="H23" s="48"/>
      <c r="I23" s="131"/>
      <c r="J23" s="48"/>
      <c r="K23" s="52"/>
    </row>
    <row r="24" s="6" customFormat="1" ht="16.5" customHeight="1">
      <c r="B24" s="135"/>
      <c r="C24" s="136"/>
      <c r="D24" s="136"/>
      <c r="E24" s="45" t="s">
        <v>5</v>
      </c>
      <c r="F24" s="45"/>
      <c r="G24" s="45"/>
      <c r="H24" s="45"/>
      <c r="I24" s="137"/>
      <c r="J24" s="136"/>
      <c r="K24" s="138"/>
    </row>
    <row r="25" s="1" customFormat="1" ht="6.96" customHeight="1">
      <c r="B25" s="47"/>
      <c r="C25" s="48"/>
      <c r="D25" s="48"/>
      <c r="E25" s="48"/>
      <c r="F25" s="48"/>
      <c r="G25" s="48"/>
      <c r="H25" s="48"/>
      <c r="I25" s="131"/>
      <c r="J25" s="48"/>
      <c r="K25" s="52"/>
    </row>
    <row r="26" s="1" customFormat="1" ht="6.96" customHeight="1">
      <c r="B26" s="47"/>
      <c r="C26" s="48"/>
      <c r="D26" s="83"/>
      <c r="E26" s="83"/>
      <c r="F26" s="83"/>
      <c r="G26" s="83"/>
      <c r="H26" s="83"/>
      <c r="I26" s="139"/>
      <c r="J26" s="83"/>
      <c r="K26" s="140"/>
    </row>
    <row r="27" s="1" customFormat="1" ht="25.44" customHeight="1">
      <c r="B27" s="47"/>
      <c r="C27" s="48"/>
      <c r="D27" s="141" t="s">
        <v>36</v>
      </c>
      <c r="E27" s="48"/>
      <c r="F27" s="48"/>
      <c r="G27" s="48"/>
      <c r="H27" s="48"/>
      <c r="I27" s="131"/>
      <c r="J27" s="142">
        <f>ROUND(J80,2)</f>
        <v>0</v>
      </c>
      <c r="K27" s="52"/>
    </row>
    <row r="28" s="1" customFormat="1" ht="6.96" customHeight="1">
      <c r="B28" s="47"/>
      <c r="C28" s="48"/>
      <c r="D28" s="83"/>
      <c r="E28" s="83"/>
      <c r="F28" s="83"/>
      <c r="G28" s="83"/>
      <c r="H28" s="83"/>
      <c r="I28" s="139"/>
      <c r="J28" s="83"/>
      <c r="K28" s="140"/>
    </row>
    <row r="29" s="1" customFormat="1" ht="14.4" customHeight="1">
      <c r="B29" s="47"/>
      <c r="C29" s="48"/>
      <c r="D29" s="48"/>
      <c r="E29" s="48"/>
      <c r="F29" s="53" t="s">
        <v>38</v>
      </c>
      <c r="G29" s="48"/>
      <c r="H29" s="48"/>
      <c r="I29" s="143" t="s">
        <v>37</v>
      </c>
      <c r="J29" s="53" t="s">
        <v>39</v>
      </c>
      <c r="K29" s="52"/>
    </row>
    <row r="30" s="1" customFormat="1" ht="14.4" customHeight="1">
      <c r="B30" s="47"/>
      <c r="C30" s="48"/>
      <c r="D30" s="56" t="s">
        <v>40</v>
      </c>
      <c r="E30" s="56" t="s">
        <v>41</v>
      </c>
      <c r="F30" s="144">
        <f>ROUND(SUM(BE80:BE94), 2)</f>
        <v>0</v>
      </c>
      <c r="G30" s="48"/>
      <c r="H30" s="48"/>
      <c r="I30" s="145">
        <v>0.20999999999999999</v>
      </c>
      <c r="J30" s="144">
        <f>ROUND(ROUND((SUM(BE80:BE94)), 2)*I30, 2)</f>
        <v>0</v>
      </c>
      <c r="K30" s="52"/>
    </row>
    <row r="31" s="1" customFormat="1" ht="14.4" customHeight="1">
      <c r="B31" s="47"/>
      <c r="C31" s="48"/>
      <c r="D31" s="48"/>
      <c r="E31" s="56" t="s">
        <v>42</v>
      </c>
      <c r="F31" s="144">
        <f>ROUND(SUM(BF80:BF94), 2)</f>
        <v>0</v>
      </c>
      <c r="G31" s="48"/>
      <c r="H31" s="48"/>
      <c r="I31" s="145">
        <v>0.14999999999999999</v>
      </c>
      <c r="J31" s="144">
        <f>ROUND(ROUND((SUM(BF80:BF94)), 2)*I31, 2)</f>
        <v>0</v>
      </c>
      <c r="K31" s="52"/>
    </row>
    <row r="32" hidden="1" s="1" customFormat="1" ht="14.4" customHeight="1">
      <c r="B32" s="47"/>
      <c r="C32" s="48"/>
      <c r="D32" s="48"/>
      <c r="E32" s="56" t="s">
        <v>43</v>
      </c>
      <c r="F32" s="144">
        <f>ROUND(SUM(BG80:BG94), 2)</f>
        <v>0</v>
      </c>
      <c r="G32" s="48"/>
      <c r="H32" s="48"/>
      <c r="I32" s="145">
        <v>0.20999999999999999</v>
      </c>
      <c r="J32" s="144">
        <v>0</v>
      </c>
      <c r="K32" s="52"/>
    </row>
    <row r="33" hidden="1" s="1" customFormat="1" ht="14.4" customHeight="1">
      <c r="B33" s="47"/>
      <c r="C33" s="48"/>
      <c r="D33" s="48"/>
      <c r="E33" s="56" t="s">
        <v>44</v>
      </c>
      <c r="F33" s="144">
        <f>ROUND(SUM(BH80:BH94), 2)</f>
        <v>0</v>
      </c>
      <c r="G33" s="48"/>
      <c r="H33" s="48"/>
      <c r="I33" s="145">
        <v>0.14999999999999999</v>
      </c>
      <c r="J33" s="144">
        <v>0</v>
      </c>
      <c r="K33" s="52"/>
    </row>
    <row r="34" hidden="1" s="1" customFormat="1" ht="14.4" customHeight="1">
      <c r="B34" s="47"/>
      <c r="C34" s="48"/>
      <c r="D34" s="48"/>
      <c r="E34" s="56" t="s">
        <v>45</v>
      </c>
      <c r="F34" s="144">
        <f>ROUND(SUM(BI80:BI94), 2)</f>
        <v>0</v>
      </c>
      <c r="G34" s="48"/>
      <c r="H34" s="48"/>
      <c r="I34" s="145">
        <v>0</v>
      </c>
      <c r="J34" s="144">
        <v>0</v>
      </c>
      <c r="K34" s="52"/>
    </row>
    <row r="35" s="1" customFormat="1" ht="6.96" customHeight="1">
      <c r="B35" s="47"/>
      <c r="C35" s="48"/>
      <c r="D35" s="48"/>
      <c r="E35" s="48"/>
      <c r="F35" s="48"/>
      <c r="G35" s="48"/>
      <c r="H35" s="48"/>
      <c r="I35" s="131"/>
      <c r="J35" s="48"/>
      <c r="K35" s="52"/>
    </row>
    <row r="36" s="1" customFormat="1" ht="25.44" customHeight="1">
      <c r="B36" s="47"/>
      <c r="C36" s="146"/>
      <c r="D36" s="147" t="s">
        <v>46</v>
      </c>
      <c r="E36" s="89"/>
      <c r="F36" s="89"/>
      <c r="G36" s="148" t="s">
        <v>47</v>
      </c>
      <c r="H36" s="149" t="s">
        <v>48</v>
      </c>
      <c r="I36" s="150"/>
      <c r="J36" s="151">
        <f>SUM(J27:J34)</f>
        <v>0</v>
      </c>
      <c r="K36" s="152"/>
    </row>
    <row r="37" s="1" customFormat="1" ht="14.4" customHeight="1">
      <c r="B37" s="68"/>
      <c r="C37" s="69"/>
      <c r="D37" s="69"/>
      <c r="E37" s="69"/>
      <c r="F37" s="69"/>
      <c r="G37" s="69"/>
      <c r="H37" s="69"/>
      <c r="I37" s="153"/>
      <c r="J37" s="69"/>
      <c r="K37" s="70"/>
    </row>
    <row r="41" s="1" customFormat="1" ht="6.96" customHeight="1">
      <c r="B41" s="71"/>
      <c r="C41" s="72"/>
      <c r="D41" s="72"/>
      <c r="E41" s="72"/>
      <c r="F41" s="72"/>
      <c r="G41" s="72"/>
      <c r="H41" s="72"/>
      <c r="I41" s="154"/>
      <c r="J41" s="72"/>
      <c r="K41" s="155"/>
    </row>
    <row r="42" s="1" customFormat="1" ht="36.96" customHeight="1">
      <c r="B42" s="47"/>
      <c r="C42" s="31" t="s">
        <v>92</v>
      </c>
      <c r="D42" s="48"/>
      <c r="E42" s="48"/>
      <c r="F42" s="48"/>
      <c r="G42" s="48"/>
      <c r="H42" s="48"/>
      <c r="I42" s="131"/>
      <c r="J42" s="48"/>
      <c r="K42" s="52"/>
    </row>
    <row r="43" s="1" customFormat="1" ht="6.96" customHeight="1">
      <c r="B43" s="47"/>
      <c r="C43" s="48"/>
      <c r="D43" s="48"/>
      <c r="E43" s="48"/>
      <c r="F43" s="48"/>
      <c r="G43" s="48"/>
      <c r="H43" s="48"/>
      <c r="I43" s="131"/>
      <c r="J43" s="48"/>
      <c r="K43" s="52"/>
    </row>
    <row r="44" s="1" customFormat="1" ht="14.4" customHeight="1">
      <c r="B44" s="47"/>
      <c r="C44" s="41" t="s">
        <v>19</v>
      </c>
      <c r="D44" s="48"/>
      <c r="E44" s="48"/>
      <c r="F44" s="48"/>
      <c r="G44" s="48"/>
      <c r="H44" s="48"/>
      <c r="I44" s="131"/>
      <c r="J44" s="48"/>
      <c r="K44" s="52"/>
    </row>
    <row r="45" s="1" customFormat="1" ht="16.5" customHeight="1">
      <c r="B45" s="47"/>
      <c r="C45" s="48"/>
      <c r="D45" s="48"/>
      <c r="E45" s="130" t="str">
        <f>E7</f>
        <v>REKONSTRUKCE CHODNÍKU OD ČP. 186 PO ČP. 207 V ULICI RAČANSKÁ, PŘELOUČ</v>
      </c>
      <c r="F45" s="41"/>
      <c r="G45" s="41"/>
      <c r="H45" s="41"/>
      <c r="I45" s="131"/>
      <c r="J45" s="48"/>
      <c r="K45" s="52"/>
    </row>
    <row r="46" s="1" customFormat="1" ht="14.4" customHeight="1">
      <c r="B46" s="47"/>
      <c r="C46" s="41" t="s">
        <v>90</v>
      </c>
      <c r="D46" s="48"/>
      <c r="E46" s="48"/>
      <c r="F46" s="48"/>
      <c r="G46" s="48"/>
      <c r="H46" s="48"/>
      <c r="I46" s="131"/>
      <c r="J46" s="48"/>
      <c r="K46" s="52"/>
    </row>
    <row r="47" s="1" customFormat="1" ht="17.25" customHeight="1">
      <c r="B47" s="47"/>
      <c r="C47" s="48"/>
      <c r="D47" s="48"/>
      <c r="E47" s="132" t="str">
        <f>E9</f>
        <v>SO 001 - VEDLEJŠÍ A OSTATNÍ NÁKLADY</v>
      </c>
      <c r="F47" s="48"/>
      <c r="G47" s="48"/>
      <c r="H47" s="48"/>
      <c r="I47" s="131"/>
      <c r="J47" s="48"/>
      <c r="K47" s="52"/>
    </row>
    <row r="48" s="1" customFormat="1" ht="6.96" customHeight="1">
      <c r="B48" s="47"/>
      <c r="C48" s="48"/>
      <c r="D48" s="48"/>
      <c r="E48" s="48"/>
      <c r="F48" s="48"/>
      <c r="G48" s="48"/>
      <c r="H48" s="48"/>
      <c r="I48" s="131"/>
      <c r="J48" s="48"/>
      <c r="K48" s="52"/>
    </row>
    <row r="49" s="1" customFormat="1" ht="18" customHeight="1">
      <c r="B49" s="47"/>
      <c r="C49" s="41" t="s">
        <v>23</v>
      </c>
      <c r="D49" s="48"/>
      <c r="E49" s="48"/>
      <c r="F49" s="36" t="str">
        <f>F12</f>
        <v>Přelouč</v>
      </c>
      <c r="G49" s="48"/>
      <c r="H49" s="48"/>
      <c r="I49" s="133" t="s">
        <v>25</v>
      </c>
      <c r="J49" s="134" t="str">
        <f>IF(J12="","",J12)</f>
        <v>31. 10. 2018</v>
      </c>
      <c r="K49" s="52"/>
    </row>
    <row r="50" s="1" customFormat="1" ht="6.96" customHeight="1">
      <c r="B50" s="47"/>
      <c r="C50" s="48"/>
      <c r="D50" s="48"/>
      <c r="E50" s="48"/>
      <c r="F50" s="48"/>
      <c r="G50" s="48"/>
      <c r="H50" s="48"/>
      <c r="I50" s="131"/>
      <c r="J50" s="48"/>
      <c r="K50" s="52"/>
    </row>
    <row r="51" s="1" customFormat="1">
      <c r="B51" s="47"/>
      <c r="C51" s="41" t="s">
        <v>27</v>
      </c>
      <c r="D51" s="48"/>
      <c r="E51" s="48"/>
      <c r="F51" s="36" t="str">
        <f>E15</f>
        <v xml:space="preserve"> </v>
      </c>
      <c r="G51" s="48"/>
      <c r="H51" s="48"/>
      <c r="I51" s="133" t="s">
        <v>33</v>
      </c>
      <c r="J51" s="45" t="str">
        <f>E21</f>
        <v xml:space="preserve"> </v>
      </c>
      <c r="K51" s="52"/>
    </row>
    <row r="52" s="1" customFormat="1" ht="14.4" customHeight="1">
      <c r="B52" s="47"/>
      <c r="C52" s="41" t="s">
        <v>31</v>
      </c>
      <c r="D52" s="48"/>
      <c r="E52" s="48"/>
      <c r="F52" s="36" t="str">
        <f>IF(E18="","",E18)</f>
        <v/>
      </c>
      <c r="G52" s="48"/>
      <c r="H52" s="48"/>
      <c r="I52" s="131"/>
      <c r="J52" s="156"/>
      <c r="K52" s="52"/>
    </row>
    <row r="53" s="1" customFormat="1" ht="10.32" customHeight="1">
      <c r="B53" s="47"/>
      <c r="C53" s="48"/>
      <c r="D53" s="48"/>
      <c r="E53" s="48"/>
      <c r="F53" s="48"/>
      <c r="G53" s="48"/>
      <c r="H53" s="48"/>
      <c r="I53" s="131"/>
      <c r="J53" s="48"/>
      <c r="K53" s="52"/>
    </row>
    <row r="54" s="1" customFormat="1" ht="29.28" customHeight="1">
      <c r="B54" s="47"/>
      <c r="C54" s="157" t="s">
        <v>93</v>
      </c>
      <c r="D54" s="146"/>
      <c r="E54" s="146"/>
      <c r="F54" s="146"/>
      <c r="G54" s="146"/>
      <c r="H54" s="146"/>
      <c r="I54" s="158"/>
      <c r="J54" s="159" t="s">
        <v>94</v>
      </c>
      <c r="K54" s="160"/>
    </row>
    <row r="55" s="1" customFormat="1" ht="10.32" customHeight="1">
      <c r="B55" s="47"/>
      <c r="C55" s="48"/>
      <c r="D55" s="48"/>
      <c r="E55" s="48"/>
      <c r="F55" s="48"/>
      <c r="G55" s="48"/>
      <c r="H55" s="48"/>
      <c r="I55" s="131"/>
      <c r="J55" s="48"/>
      <c r="K55" s="52"/>
    </row>
    <row r="56" s="1" customFormat="1" ht="29.28" customHeight="1">
      <c r="B56" s="47"/>
      <c r="C56" s="161" t="s">
        <v>95</v>
      </c>
      <c r="D56" s="48"/>
      <c r="E56" s="48"/>
      <c r="F56" s="48"/>
      <c r="G56" s="48"/>
      <c r="H56" s="48"/>
      <c r="I56" s="131"/>
      <c r="J56" s="142">
        <f>J80</f>
        <v>0</v>
      </c>
      <c r="K56" s="52"/>
      <c r="AU56" s="25" t="s">
        <v>96</v>
      </c>
    </row>
    <row r="57" s="7" customFormat="1" ht="24.96" customHeight="1">
      <c r="B57" s="162"/>
      <c r="C57" s="163"/>
      <c r="D57" s="164" t="s">
        <v>97</v>
      </c>
      <c r="E57" s="165"/>
      <c r="F57" s="165"/>
      <c r="G57" s="165"/>
      <c r="H57" s="165"/>
      <c r="I57" s="166"/>
      <c r="J57" s="167">
        <f>J81</f>
        <v>0</v>
      </c>
      <c r="K57" s="168"/>
    </row>
    <row r="58" s="8" customFormat="1" ht="19.92" customHeight="1">
      <c r="B58" s="169"/>
      <c r="C58" s="170"/>
      <c r="D58" s="171" t="s">
        <v>98</v>
      </c>
      <c r="E58" s="172"/>
      <c r="F58" s="172"/>
      <c r="G58" s="172"/>
      <c r="H58" s="172"/>
      <c r="I58" s="173"/>
      <c r="J58" s="174">
        <f>J82</f>
        <v>0</v>
      </c>
      <c r="K58" s="175"/>
    </row>
    <row r="59" s="8" customFormat="1" ht="19.92" customHeight="1">
      <c r="B59" s="169"/>
      <c r="C59" s="170"/>
      <c r="D59" s="171" t="s">
        <v>99</v>
      </c>
      <c r="E59" s="172"/>
      <c r="F59" s="172"/>
      <c r="G59" s="172"/>
      <c r="H59" s="172"/>
      <c r="I59" s="173"/>
      <c r="J59" s="174">
        <f>J85</f>
        <v>0</v>
      </c>
      <c r="K59" s="175"/>
    </row>
    <row r="60" s="8" customFormat="1" ht="19.92" customHeight="1">
      <c r="B60" s="169"/>
      <c r="C60" s="170"/>
      <c r="D60" s="171" t="s">
        <v>100</v>
      </c>
      <c r="E60" s="172"/>
      <c r="F60" s="172"/>
      <c r="G60" s="172"/>
      <c r="H60" s="172"/>
      <c r="I60" s="173"/>
      <c r="J60" s="174">
        <f>J93</f>
        <v>0</v>
      </c>
      <c r="K60" s="175"/>
    </row>
    <row r="61" s="1" customFormat="1" ht="21.84" customHeight="1">
      <c r="B61" s="47"/>
      <c r="C61" s="48"/>
      <c r="D61" s="48"/>
      <c r="E61" s="48"/>
      <c r="F61" s="48"/>
      <c r="G61" s="48"/>
      <c r="H61" s="48"/>
      <c r="I61" s="131"/>
      <c r="J61" s="48"/>
      <c r="K61" s="52"/>
    </row>
    <row r="62" s="1" customFormat="1" ht="6.96" customHeight="1">
      <c r="B62" s="68"/>
      <c r="C62" s="69"/>
      <c r="D62" s="69"/>
      <c r="E62" s="69"/>
      <c r="F62" s="69"/>
      <c r="G62" s="69"/>
      <c r="H62" s="69"/>
      <c r="I62" s="153"/>
      <c r="J62" s="69"/>
      <c r="K62" s="70"/>
    </row>
    <row r="66" s="1" customFormat="1" ht="6.96" customHeight="1">
      <c r="B66" s="71"/>
      <c r="C66" s="72"/>
      <c r="D66" s="72"/>
      <c r="E66" s="72"/>
      <c r="F66" s="72"/>
      <c r="G66" s="72"/>
      <c r="H66" s="72"/>
      <c r="I66" s="154"/>
      <c r="J66" s="72"/>
      <c r="K66" s="72"/>
      <c r="L66" s="47"/>
    </row>
    <row r="67" s="1" customFormat="1" ht="36.96" customHeight="1">
      <c r="B67" s="47"/>
      <c r="C67" s="73" t="s">
        <v>101</v>
      </c>
      <c r="L67" s="47"/>
    </row>
    <row r="68" s="1" customFormat="1" ht="6.96" customHeight="1">
      <c r="B68" s="47"/>
      <c r="L68" s="47"/>
    </row>
    <row r="69" s="1" customFormat="1" ht="14.4" customHeight="1">
      <c r="B69" s="47"/>
      <c r="C69" s="75" t="s">
        <v>19</v>
      </c>
      <c r="L69" s="47"/>
    </row>
    <row r="70" s="1" customFormat="1" ht="16.5" customHeight="1">
      <c r="B70" s="47"/>
      <c r="E70" s="176" t="str">
        <f>E7</f>
        <v>REKONSTRUKCE CHODNÍKU OD ČP. 186 PO ČP. 207 V ULICI RAČANSKÁ, PŘELOUČ</v>
      </c>
      <c r="F70" s="75"/>
      <c r="G70" s="75"/>
      <c r="H70" s="75"/>
      <c r="L70" s="47"/>
    </row>
    <row r="71" s="1" customFormat="1" ht="14.4" customHeight="1">
      <c r="B71" s="47"/>
      <c r="C71" s="75" t="s">
        <v>90</v>
      </c>
      <c r="L71" s="47"/>
    </row>
    <row r="72" s="1" customFormat="1" ht="17.25" customHeight="1">
      <c r="B72" s="47"/>
      <c r="E72" s="78" t="str">
        <f>E9</f>
        <v>SO 001 - VEDLEJŠÍ A OSTATNÍ NÁKLADY</v>
      </c>
      <c r="F72" s="1"/>
      <c r="G72" s="1"/>
      <c r="H72" s="1"/>
      <c r="L72" s="47"/>
    </row>
    <row r="73" s="1" customFormat="1" ht="6.96" customHeight="1">
      <c r="B73" s="47"/>
      <c r="L73" s="47"/>
    </row>
    <row r="74" s="1" customFormat="1" ht="18" customHeight="1">
      <c r="B74" s="47"/>
      <c r="C74" s="75" t="s">
        <v>23</v>
      </c>
      <c r="F74" s="177" t="str">
        <f>F12</f>
        <v>Přelouč</v>
      </c>
      <c r="I74" s="178" t="s">
        <v>25</v>
      </c>
      <c r="J74" s="80" t="str">
        <f>IF(J12="","",J12)</f>
        <v>31. 10. 2018</v>
      </c>
      <c r="L74" s="47"/>
    </row>
    <row r="75" s="1" customFormat="1" ht="6.96" customHeight="1">
      <c r="B75" s="47"/>
      <c r="L75" s="47"/>
    </row>
    <row r="76" s="1" customFormat="1">
      <c r="B76" s="47"/>
      <c r="C76" s="75" t="s">
        <v>27</v>
      </c>
      <c r="F76" s="177" t="str">
        <f>E15</f>
        <v xml:space="preserve"> </v>
      </c>
      <c r="I76" s="178" t="s">
        <v>33</v>
      </c>
      <c r="J76" s="177" t="str">
        <f>E21</f>
        <v xml:space="preserve"> </v>
      </c>
      <c r="L76" s="47"/>
    </row>
    <row r="77" s="1" customFormat="1" ht="14.4" customHeight="1">
      <c r="B77" s="47"/>
      <c r="C77" s="75" t="s">
        <v>31</v>
      </c>
      <c r="F77" s="177" t="str">
        <f>IF(E18="","",E18)</f>
        <v/>
      </c>
      <c r="L77" s="47"/>
    </row>
    <row r="78" s="1" customFormat="1" ht="10.32" customHeight="1">
      <c r="B78" s="47"/>
      <c r="L78" s="47"/>
    </row>
    <row r="79" s="9" customFormat="1" ht="29.28" customHeight="1">
      <c r="B79" s="179"/>
      <c r="C79" s="180" t="s">
        <v>102</v>
      </c>
      <c r="D79" s="181" t="s">
        <v>55</v>
      </c>
      <c r="E79" s="181" t="s">
        <v>51</v>
      </c>
      <c r="F79" s="181" t="s">
        <v>103</v>
      </c>
      <c r="G79" s="181" t="s">
        <v>104</v>
      </c>
      <c r="H79" s="181" t="s">
        <v>105</v>
      </c>
      <c r="I79" s="182" t="s">
        <v>106</v>
      </c>
      <c r="J79" s="181" t="s">
        <v>94</v>
      </c>
      <c r="K79" s="183" t="s">
        <v>107</v>
      </c>
      <c r="L79" s="179"/>
      <c r="M79" s="93" t="s">
        <v>108</v>
      </c>
      <c r="N79" s="94" t="s">
        <v>40</v>
      </c>
      <c r="O79" s="94" t="s">
        <v>109</v>
      </c>
      <c r="P79" s="94" t="s">
        <v>110</v>
      </c>
      <c r="Q79" s="94" t="s">
        <v>111</v>
      </c>
      <c r="R79" s="94" t="s">
        <v>112</v>
      </c>
      <c r="S79" s="94" t="s">
        <v>113</v>
      </c>
      <c r="T79" s="95" t="s">
        <v>114</v>
      </c>
    </row>
    <row r="80" s="1" customFormat="1" ht="29.28" customHeight="1">
      <c r="B80" s="47"/>
      <c r="C80" s="97" t="s">
        <v>95</v>
      </c>
      <c r="J80" s="184">
        <f>BK80</f>
        <v>0</v>
      </c>
      <c r="L80" s="47"/>
      <c r="M80" s="96"/>
      <c r="N80" s="83"/>
      <c r="O80" s="83"/>
      <c r="P80" s="185">
        <f>P81</f>
        <v>0</v>
      </c>
      <c r="Q80" s="83"/>
      <c r="R80" s="185">
        <f>R81</f>
        <v>0</v>
      </c>
      <c r="S80" s="83"/>
      <c r="T80" s="186">
        <f>T81</f>
        <v>0</v>
      </c>
      <c r="AT80" s="25" t="s">
        <v>69</v>
      </c>
      <c r="AU80" s="25" t="s">
        <v>96</v>
      </c>
      <c r="BK80" s="187">
        <f>BK81</f>
        <v>0</v>
      </c>
    </row>
    <row r="81" s="10" customFormat="1" ht="37.44" customHeight="1">
      <c r="B81" s="188"/>
      <c r="D81" s="189" t="s">
        <v>69</v>
      </c>
      <c r="E81" s="190" t="s">
        <v>115</v>
      </c>
      <c r="F81" s="190" t="s">
        <v>116</v>
      </c>
      <c r="I81" s="191"/>
      <c r="J81" s="192">
        <f>BK81</f>
        <v>0</v>
      </c>
      <c r="L81" s="188"/>
      <c r="M81" s="193"/>
      <c r="N81" s="194"/>
      <c r="O81" s="194"/>
      <c r="P81" s="195">
        <f>P82+P85+P93</f>
        <v>0</v>
      </c>
      <c r="Q81" s="194"/>
      <c r="R81" s="195">
        <f>R82+R85+R93</f>
        <v>0</v>
      </c>
      <c r="S81" s="194"/>
      <c r="T81" s="196">
        <f>T82+T85+T93</f>
        <v>0</v>
      </c>
      <c r="AR81" s="189" t="s">
        <v>117</v>
      </c>
      <c r="AT81" s="197" t="s">
        <v>69</v>
      </c>
      <c r="AU81" s="197" t="s">
        <v>70</v>
      </c>
      <c r="AY81" s="189" t="s">
        <v>118</v>
      </c>
      <c r="BK81" s="198">
        <f>BK82+BK85+BK93</f>
        <v>0</v>
      </c>
    </row>
    <row r="82" s="10" customFormat="1" ht="19.92" customHeight="1">
      <c r="B82" s="188"/>
      <c r="D82" s="189" t="s">
        <v>69</v>
      </c>
      <c r="E82" s="199" t="s">
        <v>119</v>
      </c>
      <c r="F82" s="199" t="s">
        <v>120</v>
      </c>
      <c r="I82" s="191"/>
      <c r="J82" s="200">
        <f>BK82</f>
        <v>0</v>
      </c>
      <c r="L82" s="188"/>
      <c r="M82" s="193"/>
      <c r="N82" s="194"/>
      <c r="O82" s="194"/>
      <c r="P82" s="195">
        <f>SUM(P83:P84)</f>
        <v>0</v>
      </c>
      <c r="Q82" s="194"/>
      <c r="R82" s="195">
        <f>SUM(R83:R84)</f>
        <v>0</v>
      </c>
      <c r="S82" s="194"/>
      <c r="T82" s="196">
        <f>SUM(T83:T84)</f>
        <v>0</v>
      </c>
      <c r="AR82" s="189" t="s">
        <v>117</v>
      </c>
      <c r="AT82" s="197" t="s">
        <v>69</v>
      </c>
      <c r="AU82" s="197" t="s">
        <v>78</v>
      </c>
      <c r="AY82" s="189" t="s">
        <v>118</v>
      </c>
      <c r="BK82" s="198">
        <f>SUM(BK83:BK84)</f>
        <v>0</v>
      </c>
    </row>
    <row r="83" s="1" customFormat="1" ht="25.5" customHeight="1">
      <c r="B83" s="201"/>
      <c r="C83" s="202" t="s">
        <v>78</v>
      </c>
      <c r="D83" s="202" t="s">
        <v>121</v>
      </c>
      <c r="E83" s="203" t="s">
        <v>122</v>
      </c>
      <c r="F83" s="204" t="s">
        <v>123</v>
      </c>
      <c r="G83" s="205" t="s">
        <v>124</v>
      </c>
      <c r="H83" s="206">
        <v>1</v>
      </c>
      <c r="I83" s="207"/>
      <c r="J83" s="208">
        <f>ROUND(I83*H83,2)</f>
        <v>0</v>
      </c>
      <c r="K83" s="204" t="s">
        <v>125</v>
      </c>
      <c r="L83" s="47"/>
      <c r="M83" s="209" t="s">
        <v>5</v>
      </c>
      <c r="N83" s="210" t="s">
        <v>41</v>
      </c>
      <c r="O83" s="48"/>
      <c r="P83" s="211">
        <f>O83*H83</f>
        <v>0</v>
      </c>
      <c r="Q83" s="211">
        <v>0</v>
      </c>
      <c r="R83" s="211">
        <f>Q83*H83</f>
        <v>0</v>
      </c>
      <c r="S83" s="211">
        <v>0</v>
      </c>
      <c r="T83" s="212">
        <f>S83*H83</f>
        <v>0</v>
      </c>
      <c r="AR83" s="25" t="s">
        <v>126</v>
      </c>
      <c r="AT83" s="25" t="s">
        <v>121</v>
      </c>
      <c r="AU83" s="25" t="s">
        <v>80</v>
      </c>
      <c r="AY83" s="25" t="s">
        <v>118</v>
      </c>
      <c r="BE83" s="213">
        <f>IF(N83="základní",J83,0)</f>
        <v>0</v>
      </c>
      <c r="BF83" s="213">
        <f>IF(N83="snížená",J83,0)</f>
        <v>0</v>
      </c>
      <c r="BG83" s="213">
        <f>IF(N83="zákl. přenesená",J83,0)</f>
        <v>0</v>
      </c>
      <c r="BH83" s="213">
        <f>IF(N83="sníž. přenesená",J83,0)</f>
        <v>0</v>
      </c>
      <c r="BI83" s="213">
        <f>IF(N83="nulová",J83,0)</f>
        <v>0</v>
      </c>
      <c r="BJ83" s="25" t="s">
        <v>78</v>
      </c>
      <c r="BK83" s="213">
        <f>ROUND(I83*H83,2)</f>
        <v>0</v>
      </c>
      <c r="BL83" s="25" t="s">
        <v>126</v>
      </c>
      <c r="BM83" s="25" t="s">
        <v>127</v>
      </c>
    </row>
    <row r="84" s="1" customFormat="1" ht="16.5" customHeight="1">
      <c r="B84" s="201"/>
      <c r="C84" s="202" t="s">
        <v>80</v>
      </c>
      <c r="D84" s="202" t="s">
        <v>121</v>
      </c>
      <c r="E84" s="203" t="s">
        <v>128</v>
      </c>
      <c r="F84" s="204" t="s">
        <v>129</v>
      </c>
      <c r="G84" s="205" t="s">
        <v>124</v>
      </c>
      <c r="H84" s="206">
        <v>1</v>
      </c>
      <c r="I84" s="207"/>
      <c r="J84" s="208">
        <f>ROUND(I84*H84,2)</f>
        <v>0</v>
      </c>
      <c r="K84" s="204" t="s">
        <v>125</v>
      </c>
      <c r="L84" s="47"/>
      <c r="M84" s="209" t="s">
        <v>5</v>
      </c>
      <c r="N84" s="210" t="s">
        <v>41</v>
      </c>
      <c r="O84" s="48"/>
      <c r="P84" s="211">
        <f>O84*H84</f>
        <v>0</v>
      </c>
      <c r="Q84" s="211">
        <v>0</v>
      </c>
      <c r="R84" s="211">
        <f>Q84*H84</f>
        <v>0</v>
      </c>
      <c r="S84" s="211">
        <v>0</v>
      </c>
      <c r="T84" s="212">
        <f>S84*H84</f>
        <v>0</v>
      </c>
      <c r="AR84" s="25" t="s">
        <v>126</v>
      </c>
      <c r="AT84" s="25" t="s">
        <v>121</v>
      </c>
      <c r="AU84" s="25" t="s">
        <v>80</v>
      </c>
      <c r="AY84" s="25" t="s">
        <v>118</v>
      </c>
      <c r="BE84" s="213">
        <f>IF(N84="základní",J84,0)</f>
        <v>0</v>
      </c>
      <c r="BF84" s="213">
        <f>IF(N84="snížená",J84,0)</f>
        <v>0</v>
      </c>
      <c r="BG84" s="213">
        <f>IF(N84="zákl. přenesená",J84,0)</f>
        <v>0</v>
      </c>
      <c r="BH84" s="213">
        <f>IF(N84="sníž. přenesená",J84,0)</f>
        <v>0</v>
      </c>
      <c r="BI84" s="213">
        <f>IF(N84="nulová",J84,0)</f>
        <v>0</v>
      </c>
      <c r="BJ84" s="25" t="s">
        <v>78</v>
      </c>
      <c r="BK84" s="213">
        <f>ROUND(I84*H84,2)</f>
        <v>0</v>
      </c>
      <c r="BL84" s="25" t="s">
        <v>126</v>
      </c>
      <c r="BM84" s="25" t="s">
        <v>130</v>
      </c>
    </row>
    <row r="85" s="10" customFormat="1" ht="29.88" customHeight="1">
      <c r="B85" s="188"/>
      <c r="D85" s="189" t="s">
        <v>69</v>
      </c>
      <c r="E85" s="199" t="s">
        <v>131</v>
      </c>
      <c r="F85" s="199" t="s">
        <v>132</v>
      </c>
      <c r="I85" s="191"/>
      <c r="J85" s="200">
        <f>BK85</f>
        <v>0</v>
      </c>
      <c r="L85" s="188"/>
      <c r="M85" s="193"/>
      <c r="N85" s="194"/>
      <c r="O85" s="194"/>
      <c r="P85" s="195">
        <f>SUM(P86:P92)</f>
        <v>0</v>
      </c>
      <c r="Q85" s="194"/>
      <c r="R85" s="195">
        <f>SUM(R86:R92)</f>
        <v>0</v>
      </c>
      <c r="S85" s="194"/>
      <c r="T85" s="196">
        <f>SUM(T86:T92)</f>
        <v>0</v>
      </c>
      <c r="AR85" s="189" t="s">
        <v>117</v>
      </c>
      <c r="AT85" s="197" t="s">
        <v>69</v>
      </c>
      <c r="AU85" s="197" t="s">
        <v>78</v>
      </c>
      <c r="AY85" s="189" t="s">
        <v>118</v>
      </c>
      <c r="BK85" s="198">
        <f>SUM(BK86:BK92)</f>
        <v>0</v>
      </c>
    </row>
    <row r="86" s="1" customFormat="1" ht="25.5" customHeight="1">
      <c r="B86" s="201"/>
      <c r="C86" s="202" t="s">
        <v>133</v>
      </c>
      <c r="D86" s="202" t="s">
        <v>121</v>
      </c>
      <c r="E86" s="203" t="s">
        <v>134</v>
      </c>
      <c r="F86" s="204" t="s">
        <v>135</v>
      </c>
      <c r="G86" s="205" t="s">
        <v>124</v>
      </c>
      <c r="H86" s="206">
        <v>1</v>
      </c>
      <c r="I86" s="207"/>
      <c r="J86" s="208">
        <f>ROUND(I86*H86,2)</f>
        <v>0</v>
      </c>
      <c r="K86" s="204" t="s">
        <v>125</v>
      </c>
      <c r="L86" s="47"/>
      <c r="M86" s="209" t="s">
        <v>5</v>
      </c>
      <c r="N86" s="210" t="s">
        <v>41</v>
      </c>
      <c r="O86" s="48"/>
      <c r="P86" s="211">
        <f>O86*H86</f>
        <v>0</v>
      </c>
      <c r="Q86" s="211">
        <v>0</v>
      </c>
      <c r="R86" s="211">
        <f>Q86*H86</f>
        <v>0</v>
      </c>
      <c r="S86" s="211">
        <v>0</v>
      </c>
      <c r="T86" s="212">
        <f>S86*H86</f>
        <v>0</v>
      </c>
      <c r="AR86" s="25" t="s">
        <v>126</v>
      </c>
      <c r="AT86" s="25" t="s">
        <v>121</v>
      </c>
      <c r="AU86" s="25" t="s">
        <v>80</v>
      </c>
      <c r="AY86" s="25" t="s">
        <v>118</v>
      </c>
      <c r="BE86" s="213">
        <f>IF(N86="základní",J86,0)</f>
        <v>0</v>
      </c>
      <c r="BF86" s="213">
        <f>IF(N86="snížená",J86,0)</f>
        <v>0</v>
      </c>
      <c r="BG86" s="213">
        <f>IF(N86="zákl. přenesená",J86,0)</f>
        <v>0</v>
      </c>
      <c r="BH86" s="213">
        <f>IF(N86="sníž. přenesená",J86,0)</f>
        <v>0</v>
      </c>
      <c r="BI86" s="213">
        <f>IF(N86="nulová",J86,0)</f>
        <v>0</v>
      </c>
      <c r="BJ86" s="25" t="s">
        <v>78</v>
      </c>
      <c r="BK86" s="213">
        <f>ROUND(I86*H86,2)</f>
        <v>0</v>
      </c>
      <c r="BL86" s="25" t="s">
        <v>126</v>
      </c>
      <c r="BM86" s="25" t="s">
        <v>136</v>
      </c>
    </row>
    <row r="87" s="1" customFormat="1" ht="16.5" customHeight="1">
      <c r="B87" s="201"/>
      <c r="C87" s="202" t="s">
        <v>137</v>
      </c>
      <c r="D87" s="202" t="s">
        <v>121</v>
      </c>
      <c r="E87" s="203" t="s">
        <v>138</v>
      </c>
      <c r="F87" s="204" t="s">
        <v>139</v>
      </c>
      <c r="G87" s="205" t="s">
        <v>124</v>
      </c>
      <c r="H87" s="206">
        <v>1</v>
      </c>
      <c r="I87" s="207"/>
      <c r="J87" s="208">
        <f>ROUND(I87*H87,2)</f>
        <v>0</v>
      </c>
      <c r="K87" s="204" t="s">
        <v>125</v>
      </c>
      <c r="L87" s="47"/>
      <c r="M87" s="209" t="s">
        <v>5</v>
      </c>
      <c r="N87" s="210" t="s">
        <v>41</v>
      </c>
      <c r="O87" s="48"/>
      <c r="P87" s="211">
        <f>O87*H87</f>
        <v>0</v>
      </c>
      <c r="Q87" s="211">
        <v>0</v>
      </c>
      <c r="R87" s="211">
        <f>Q87*H87</f>
        <v>0</v>
      </c>
      <c r="S87" s="211">
        <v>0</v>
      </c>
      <c r="T87" s="212">
        <f>S87*H87</f>
        <v>0</v>
      </c>
      <c r="AR87" s="25" t="s">
        <v>126</v>
      </c>
      <c r="AT87" s="25" t="s">
        <v>121</v>
      </c>
      <c r="AU87" s="25" t="s">
        <v>80</v>
      </c>
      <c r="AY87" s="25" t="s">
        <v>118</v>
      </c>
      <c r="BE87" s="213">
        <f>IF(N87="základní",J87,0)</f>
        <v>0</v>
      </c>
      <c r="BF87" s="213">
        <f>IF(N87="snížená",J87,0)</f>
        <v>0</v>
      </c>
      <c r="BG87" s="213">
        <f>IF(N87="zákl. přenesená",J87,0)</f>
        <v>0</v>
      </c>
      <c r="BH87" s="213">
        <f>IF(N87="sníž. přenesená",J87,0)</f>
        <v>0</v>
      </c>
      <c r="BI87" s="213">
        <f>IF(N87="nulová",J87,0)</f>
        <v>0</v>
      </c>
      <c r="BJ87" s="25" t="s">
        <v>78</v>
      </c>
      <c r="BK87" s="213">
        <f>ROUND(I87*H87,2)</f>
        <v>0</v>
      </c>
      <c r="BL87" s="25" t="s">
        <v>126</v>
      </c>
      <c r="BM87" s="25" t="s">
        <v>140</v>
      </c>
    </row>
    <row r="88" s="1" customFormat="1" ht="25.5" customHeight="1">
      <c r="B88" s="201"/>
      <c r="C88" s="202" t="s">
        <v>117</v>
      </c>
      <c r="D88" s="202" t="s">
        <v>121</v>
      </c>
      <c r="E88" s="203" t="s">
        <v>141</v>
      </c>
      <c r="F88" s="204" t="s">
        <v>142</v>
      </c>
      <c r="G88" s="205" t="s">
        <v>124</v>
      </c>
      <c r="H88" s="206">
        <v>1</v>
      </c>
      <c r="I88" s="207"/>
      <c r="J88" s="208">
        <f>ROUND(I88*H88,2)</f>
        <v>0</v>
      </c>
      <c r="K88" s="204" t="s">
        <v>125</v>
      </c>
      <c r="L88" s="47"/>
      <c r="M88" s="209" t="s">
        <v>5</v>
      </c>
      <c r="N88" s="210" t="s">
        <v>41</v>
      </c>
      <c r="O88" s="48"/>
      <c r="P88" s="211">
        <f>O88*H88</f>
        <v>0</v>
      </c>
      <c r="Q88" s="211">
        <v>0</v>
      </c>
      <c r="R88" s="211">
        <f>Q88*H88</f>
        <v>0</v>
      </c>
      <c r="S88" s="211">
        <v>0</v>
      </c>
      <c r="T88" s="212">
        <f>S88*H88</f>
        <v>0</v>
      </c>
      <c r="AR88" s="25" t="s">
        <v>126</v>
      </c>
      <c r="AT88" s="25" t="s">
        <v>121</v>
      </c>
      <c r="AU88" s="25" t="s">
        <v>80</v>
      </c>
      <c r="AY88" s="25" t="s">
        <v>118</v>
      </c>
      <c r="BE88" s="213">
        <f>IF(N88="základní",J88,0)</f>
        <v>0</v>
      </c>
      <c r="BF88" s="213">
        <f>IF(N88="snížená",J88,0)</f>
        <v>0</v>
      </c>
      <c r="BG88" s="213">
        <f>IF(N88="zákl. přenesená",J88,0)</f>
        <v>0</v>
      </c>
      <c r="BH88" s="213">
        <f>IF(N88="sníž. přenesená",J88,0)</f>
        <v>0</v>
      </c>
      <c r="BI88" s="213">
        <f>IF(N88="nulová",J88,0)</f>
        <v>0</v>
      </c>
      <c r="BJ88" s="25" t="s">
        <v>78</v>
      </c>
      <c r="BK88" s="213">
        <f>ROUND(I88*H88,2)</f>
        <v>0</v>
      </c>
      <c r="BL88" s="25" t="s">
        <v>126</v>
      </c>
      <c r="BM88" s="25" t="s">
        <v>143</v>
      </c>
    </row>
    <row r="89" s="1" customFormat="1" ht="51" customHeight="1">
      <c r="B89" s="201"/>
      <c r="C89" s="202" t="s">
        <v>144</v>
      </c>
      <c r="D89" s="202" t="s">
        <v>121</v>
      </c>
      <c r="E89" s="203" t="s">
        <v>145</v>
      </c>
      <c r="F89" s="204" t="s">
        <v>146</v>
      </c>
      <c r="G89" s="205" t="s">
        <v>124</v>
      </c>
      <c r="H89" s="206">
        <v>1</v>
      </c>
      <c r="I89" s="207"/>
      <c r="J89" s="208">
        <f>ROUND(I89*H89,2)</f>
        <v>0</v>
      </c>
      <c r="K89" s="204" t="s">
        <v>125</v>
      </c>
      <c r="L89" s="47"/>
      <c r="M89" s="209" t="s">
        <v>5</v>
      </c>
      <c r="N89" s="210" t="s">
        <v>41</v>
      </c>
      <c r="O89" s="48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2">
        <f>S89*H89</f>
        <v>0</v>
      </c>
      <c r="AR89" s="25" t="s">
        <v>126</v>
      </c>
      <c r="AT89" s="25" t="s">
        <v>121</v>
      </c>
      <c r="AU89" s="25" t="s">
        <v>80</v>
      </c>
      <c r="AY89" s="25" t="s">
        <v>118</v>
      </c>
      <c r="BE89" s="213">
        <f>IF(N89="základní",J89,0)</f>
        <v>0</v>
      </c>
      <c r="BF89" s="213">
        <f>IF(N89="snížená",J89,0)</f>
        <v>0</v>
      </c>
      <c r="BG89" s="213">
        <f>IF(N89="zákl. přenesená",J89,0)</f>
        <v>0</v>
      </c>
      <c r="BH89" s="213">
        <f>IF(N89="sníž. přenesená",J89,0)</f>
        <v>0</v>
      </c>
      <c r="BI89" s="213">
        <f>IF(N89="nulová",J89,0)</f>
        <v>0</v>
      </c>
      <c r="BJ89" s="25" t="s">
        <v>78</v>
      </c>
      <c r="BK89" s="213">
        <f>ROUND(I89*H89,2)</f>
        <v>0</v>
      </c>
      <c r="BL89" s="25" t="s">
        <v>126</v>
      </c>
      <c r="BM89" s="25" t="s">
        <v>147</v>
      </c>
    </row>
    <row r="90" s="1" customFormat="1" ht="38.25" customHeight="1">
      <c r="B90" s="201"/>
      <c r="C90" s="202" t="s">
        <v>148</v>
      </c>
      <c r="D90" s="202" t="s">
        <v>121</v>
      </c>
      <c r="E90" s="203" t="s">
        <v>149</v>
      </c>
      <c r="F90" s="204" t="s">
        <v>150</v>
      </c>
      <c r="G90" s="205" t="s">
        <v>124</v>
      </c>
      <c r="H90" s="206">
        <v>1</v>
      </c>
      <c r="I90" s="207"/>
      <c r="J90" s="208">
        <f>ROUND(I90*H90,2)</f>
        <v>0</v>
      </c>
      <c r="K90" s="204" t="s">
        <v>5</v>
      </c>
      <c r="L90" s="47"/>
      <c r="M90" s="209" t="s">
        <v>5</v>
      </c>
      <c r="N90" s="210" t="s">
        <v>41</v>
      </c>
      <c r="O90" s="48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AR90" s="25" t="s">
        <v>126</v>
      </c>
      <c r="AT90" s="25" t="s">
        <v>121</v>
      </c>
      <c r="AU90" s="25" t="s">
        <v>80</v>
      </c>
      <c r="AY90" s="25" t="s">
        <v>118</v>
      </c>
      <c r="BE90" s="213">
        <f>IF(N90="základní",J90,0)</f>
        <v>0</v>
      </c>
      <c r="BF90" s="213">
        <f>IF(N90="snížená",J90,0)</f>
        <v>0</v>
      </c>
      <c r="BG90" s="213">
        <f>IF(N90="zákl. přenesená",J90,0)</f>
        <v>0</v>
      </c>
      <c r="BH90" s="213">
        <f>IF(N90="sníž. přenesená",J90,0)</f>
        <v>0</v>
      </c>
      <c r="BI90" s="213">
        <f>IF(N90="nulová",J90,0)</f>
        <v>0</v>
      </c>
      <c r="BJ90" s="25" t="s">
        <v>78</v>
      </c>
      <c r="BK90" s="213">
        <f>ROUND(I90*H90,2)</f>
        <v>0</v>
      </c>
      <c r="BL90" s="25" t="s">
        <v>126</v>
      </c>
      <c r="BM90" s="25" t="s">
        <v>151</v>
      </c>
    </row>
    <row r="91" s="11" customFormat="1">
      <c r="B91" s="214"/>
      <c r="D91" s="215" t="s">
        <v>152</v>
      </c>
      <c r="E91" s="216" t="s">
        <v>5</v>
      </c>
      <c r="F91" s="217" t="s">
        <v>153</v>
      </c>
      <c r="H91" s="218">
        <v>1</v>
      </c>
      <c r="I91" s="219"/>
      <c r="L91" s="214"/>
      <c r="M91" s="220"/>
      <c r="N91" s="221"/>
      <c r="O91" s="221"/>
      <c r="P91" s="221"/>
      <c r="Q91" s="221"/>
      <c r="R91" s="221"/>
      <c r="S91" s="221"/>
      <c r="T91" s="222"/>
      <c r="AT91" s="216" t="s">
        <v>152</v>
      </c>
      <c r="AU91" s="216" t="s">
        <v>80</v>
      </c>
      <c r="AV91" s="11" t="s">
        <v>80</v>
      </c>
      <c r="AW91" s="11" t="s">
        <v>34</v>
      </c>
      <c r="AX91" s="11" t="s">
        <v>78</v>
      </c>
      <c r="AY91" s="216" t="s">
        <v>118</v>
      </c>
    </row>
    <row r="92" s="1" customFormat="1" ht="16.5" customHeight="1">
      <c r="B92" s="201"/>
      <c r="C92" s="202" t="s">
        <v>154</v>
      </c>
      <c r="D92" s="202" t="s">
        <v>121</v>
      </c>
      <c r="E92" s="203" t="s">
        <v>155</v>
      </c>
      <c r="F92" s="204" t="s">
        <v>156</v>
      </c>
      <c r="G92" s="205" t="s">
        <v>124</v>
      </c>
      <c r="H92" s="206">
        <v>1</v>
      </c>
      <c r="I92" s="207"/>
      <c r="J92" s="208">
        <f>ROUND(I92*H92,2)</f>
        <v>0</v>
      </c>
      <c r="K92" s="204" t="s">
        <v>125</v>
      </c>
      <c r="L92" s="47"/>
      <c r="M92" s="209" t="s">
        <v>5</v>
      </c>
      <c r="N92" s="210" t="s">
        <v>41</v>
      </c>
      <c r="O92" s="48"/>
      <c r="P92" s="211">
        <f>O92*H92</f>
        <v>0</v>
      </c>
      <c r="Q92" s="211">
        <v>0</v>
      </c>
      <c r="R92" s="211">
        <f>Q92*H92</f>
        <v>0</v>
      </c>
      <c r="S92" s="211">
        <v>0</v>
      </c>
      <c r="T92" s="212">
        <f>S92*H92</f>
        <v>0</v>
      </c>
      <c r="AR92" s="25" t="s">
        <v>126</v>
      </c>
      <c r="AT92" s="25" t="s">
        <v>121</v>
      </c>
      <c r="AU92" s="25" t="s">
        <v>80</v>
      </c>
      <c r="AY92" s="25" t="s">
        <v>118</v>
      </c>
      <c r="BE92" s="213">
        <f>IF(N92="základní",J92,0)</f>
        <v>0</v>
      </c>
      <c r="BF92" s="213">
        <f>IF(N92="snížená",J92,0)</f>
        <v>0</v>
      </c>
      <c r="BG92" s="213">
        <f>IF(N92="zákl. přenesená",J92,0)</f>
        <v>0</v>
      </c>
      <c r="BH92" s="213">
        <f>IF(N92="sníž. přenesená",J92,0)</f>
        <v>0</v>
      </c>
      <c r="BI92" s="213">
        <f>IF(N92="nulová",J92,0)</f>
        <v>0</v>
      </c>
      <c r="BJ92" s="25" t="s">
        <v>78</v>
      </c>
      <c r="BK92" s="213">
        <f>ROUND(I92*H92,2)</f>
        <v>0</v>
      </c>
      <c r="BL92" s="25" t="s">
        <v>126</v>
      </c>
      <c r="BM92" s="25" t="s">
        <v>157</v>
      </c>
    </row>
    <row r="93" s="10" customFormat="1" ht="29.88" customHeight="1">
      <c r="B93" s="188"/>
      <c r="D93" s="189" t="s">
        <v>69</v>
      </c>
      <c r="E93" s="199" t="s">
        <v>158</v>
      </c>
      <c r="F93" s="199" t="s">
        <v>159</v>
      </c>
      <c r="I93" s="191"/>
      <c r="J93" s="200">
        <f>BK93</f>
        <v>0</v>
      </c>
      <c r="L93" s="188"/>
      <c r="M93" s="193"/>
      <c r="N93" s="194"/>
      <c r="O93" s="194"/>
      <c r="P93" s="195">
        <f>P94</f>
        <v>0</v>
      </c>
      <c r="Q93" s="194"/>
      <c r="R93" s="195">
        <f>R94</f>
        <v>0</v>
      </c>
      <c r="S93" s="194"/>
      <c r="T93" s="196">
        <f>T94</f>
        <v>0</v>
      </c>
      <c r="AR93" s="189" t="s">
        <v>117</v>
      </c>
      <c r="AT93" s="197" t="s">
        <v>69</v>
      </c>
      <c r="AU93" s="197" t="s">
        <v>78</v>
      </c>
      <c r="AY93" s="189" t="s">
        <v>118</v>
      </c>
      <c r="BK93" s="198">
        <f>BK94</f>
        <v>0</v>
      </c>
    </row>
    <row r="94" s="1" customFormat="1" ht="25.5" customHeight="1">
      <c r="B94" s="201"/>
      <c r="C94" s="202" t="s">
        <v>160</v>
      </c>
      <c r="D94" s="202" t="s">
        <v>121</v>
      </c>
      <c r="E94" s="203" t="s">
        <v>161</v>
      </c>
      <c r="F94" s="204" t="s">
        <v>162</v>
      </c>
      <c r="G94" s="205" t="s">
        <v>163</v>
      </c>
      <c r="H94" s="206">
        <v>8</v>
      </c>
      <c r="I94" s="207"/>
      <c r="J94" s="208">
        <f>ROUND(I94*H94,2)</f>
        <v>0</v>
      </c>
      <c r="K94" s="204" t="s">
        <v>125</v>
      </c>
      <c r="L94" s="47"/>
      <c r="M94" s="209" t="s">
        <v>5</v>
      </c>
      <c r="N94" s="223" t="s">
        <v>41</v>
      </c>
      <c r="O94" s="224"/>
      <c r="P94" s="225">
        <f>O94*H94</f>
        <v>0</v>
      </c>
      <c r="Q94" s="225">
        <v>0</v>
      </c>
      <c r="R94" s="225">
        <f>Q94*H94</f>
        <v>0</v>
      </c>
      <c r="S94" s="225">
        <v>0</v>
      </c>
      <c r="T94" s="226">
        <f>S94*H94</f>
        <v>0</v>
      </c>
      <c r="AR94" s="25" t="s">
        <v>126</v>
      </c>
      <c r="AT94" s="25" t="s">
        <v>121</v>
      </c>
      <c r="AU94" s="25" t="s">
        <v>80</v>
      </c>
      <c r="AY94" s="25" t="s">
        <v>118</v>
      </c>
      <c r="BE94" s="213">
        <f>IF(N94="základní",J94,0)</f>
        <v>0</v>
      </c>
      <c r="BF94" s="213">
        <f>IF(N94="snížená",J94,0)</f>
        <v>0</v>
      </c>
      <c r="BG94" s="213">
        <f>IF(N94="zákl. přenesená",J94,0)</f>
        <v>0</v>
      </c>
      <c r="BH94" s="213">
        <f>IF(N94="sníž. přenesená",J94,0)</f>
        <v>0</v>
      </c>
      <c r="BI94" s="213">
        <f>IF(N94="nulová",J94,0)</f>
        <v>0</v>
      </c>
      <c r="BJ94" s="25" t="s">
        <v>78</v>
      </c>
      <c r="BK94" s="213">
        <f>ROUND(I94*H94,2)</f>
        <v>0</v>
      </c>
      <c r="BL94" s="25" t="s">
        <v>126</v>
      </c>
      <c r="BM94" s="25" t="s">
        <v>164</v>
      </c>
    </row>
    <row r="95" s="1" customFormat="1" ht="6.96" customHeight="1">
      <c r="B95" s="68"/>
      <c r="C95" s="69"/>
      <c r="D95" s="69"/>
      <c r="E95" s="69"/>
      <c r="F95" s="69"/>
      <c r="G95" s="69"/>
      <c r="H95" s="69"/>
      <c r="I95" s="153"/>
      <c r="J95" s="69"/>
      <c r="K95" s="69"/>
      <c r="L95" s="47"/>
    </row>
  </sheetData>
  <autoFilter ref="C79:K94"/>
  <mergeCells count="10">
    <mergeCell ref="E7:H7"/>
    <mergeCell ref="E9:H9"/>
    <mergeCell ref="E24:H24"/>
    <mergeCell ref="E45:H45"/>
    <mergeCell ref="E47:H47"/>
    <mergeCell ref="J51:J52"/>
    <mergeCell ref="E70:H70"/>
    <mergeCell ref="E72:H72"/>
    <mergeCell ref="G1:H1"/>
    <mergeCell ref="L2:V2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3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24"/>
      <c r="C1" s="124"/>
      <c r="D1" s="125" t="s">
        <v>1</v>
      </c>
      <c r="E1" s="124"/>
      <c r="F1" s="126" t="s">
        <v>84</v>
      </c>
      <c r="G1" s="126" t="s">
        <v>85</v>
      </c>
      <c r="H1" s="126"/>
      <c r="I1" s="127"/>
      <c r="J1" s="126" t="s">
        <v>86</v>
      </c>
      <c r="K1" s="125" t="s">
        <v>87</v>
      </c>
      <c r="L1" s="126" t="s">
        <v>88</v>
      </c>
      <c r="M1" s="126"/>
      <c r="N1" s="126"/>
      <c r="O1" s="126"/>
      <c r="P1" s="126"/>
      <c r="Q1" s="126"/>
      <c r="R1" s="126"/>
      <c r="S1" s="126"/>
      <c r="T1" s="126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83</v>
      </c>
    </row>
    <row r="3" ht="6.96" customHeight="1">
      <c r="B3" s="26"/>
      <c r="C3" s="27"/>
      <c r="D3" s="27"/>
      <c r="E3" s="27"/>
      <c r="F3" s="27"/>
      <c r="G3" s="27"/>
      <c r="H3" s="27"/>
      <c r="I3" s="128"/>
      <c r="J3" s="27"/>
      <c r="K3" s="28"/>
      <c r="AT3" s="25" t="s">
        <v>80</v>
      </c>
    </row>
    <row r="4" ht="36.96" customHeight="1">
      <c r="B4" s="29"/>
      <c r="C4" s="30"/>
      <c r="D4" s="31" t="s">
        <v>89</v>
      </c>
      <c r="E4" s="30"/>
      <c r="F4" s="30"/>
      <c r="G4" s="30"/>
      <c r="H4" s="30"/>
      <c r="I4" s="129"/>
      <c r="J4" s="30"/>
      <c r="K4" s="32"/>
      <c r="M4" s="33" t="s">
        <v>13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29"/>
      <c r="J5" s="30"/>
      <c r="K5" s="32"/>
    </row>
    <row r="6">
      <c r="B6" s="29"/>
      <c r="C6" s="30"/>
      <c r="D6" s="41" t="s">
        <v>19</v>
      </c>
      <c r="E6" s="30"/>
      <c r="F6" s="30"/>
      <c r="G6" s="30"/>
      <c r="H6" s="30"/>
      <c r="I6" s="129"/>
      <c r="J6" s="30"/>
      <c r="K6" s="32"/>
    </row>
    <row r="7" ht="16.5" customHeight="1">
      <c r="B7" s="29"/>
      <c r="C7" s="30"/>
      <c r="D7" s="30"/>
      <c r="E7" s="130" t="str">
        <f>'Rekapitulace stavby'!K6</f>
        <v>REKONSTRUKCE CHODNÍKU OD ČP. 186 PO ČP. 207 V ULICI RAČANSKÁ, PŘELOUČ</v>
      </c>
      <c r="F7" s="41"/>
      <c r="G7" s="41"/>
      <c r="H7" s="41"/>
      <c r="I7" s="129"/>
      <c r="J7" s="30"/>
      <c r="K7" s="32"/>
    </row>
    <row r="8" s="1" customFormat="1">
      <c r="B8" s="47"/>
      <c r="C8" s="48"/>
      <c r="D8" s="41" t="s">
        <v>90</v>
      </c>
      <c r="E8" s="48"/>
      <c r="F8" s="48"/>
      <c r="G8" s="48"/>
      <c r="H8" s="48"/>
      <c r="I8" s="131"/>
      <c r="J8" s="48"/>
      <c r="K8" s="52"/>
    </row>
    <row r="9" s="1" customFormat="1" ht="36.96" customHeight="1">
      <c r="B9" s="47"/>
      <c r="C9" s="48"/>
      <c r="D9" s="48"/>
      <c r="E9" s="132" t="s">
        <v>165</v>
      </c>
      <c r="F9" s="48"/>
      <c r="G9" s="48"/>
      <c r="H9" s="48"/>
      <c r="I9" s="131"/>
      <c r="J9" s="48"/>
      <c r="K9" s="52"/>
    </row>
    <row r="10" s="1" customFormat="1">
      <c r="B10" s="47"/>
      <c r="C10" s="48"/>
      <c r="D10" s="48"/>
      <c r="E10" s="48"/>
      <c r="F10" s="48"/>
      <c r="G10" s="48"/>
      <c r="H10" s="48"/>
      <c r="I10" s="131"/>
      <c r="J10" s="48"/>
      <c r="K10" s="52"/>
    </row>
    <row r="11" s="1" customFormat="1" ht="14.4" customHeight="1">
      <c r="B11" s="47"/>
      <c r="C11" s="48"/>
      <c r="D11" s="41" t="s">
        <v>21</v>
      </c>
      <c r="E11" s="48"/>
      <c r="F11" s="36" t="s">
        <v>5</v>
      </c>
      <c r="G11" s="48"/>
      <c r="H11" s="48"/>
      <c r="I11" s="133" t="s">
        <v>22</v>
      </c>
      <c r="J11" s="36" t="s">
        <v>5</v>
      </c>
      <c r="K11" s="52"/>
    </row>
    <row r="12" s="1" customFormat="1" ht="14.4" customHeight="1">
      <c r="B12" s="47"/>
      <c r="C12" s="48"/>
      <c r="D12" s="41" t="s">
        <v>23</v>
      </c>
      <c r="E12" s="48"/>
      <c r="F12" s="36" t="s">
        <v>24</v>
      </c>
      <c r="G12" s="48"/>
      <c r="H12" s="48"/>
      <c r="I12" s="133" t="s">
        <v>25</v>
      </c>
      <c r="J12" s="134" t="str">
        <f>'Rekapitulace stavby'!AN8</f>
        <v>31. 10. 2018</v>
      </c>
      <c r="K12" s="52"/>
    </row>
    <row r="13" s="1" customFormat="1" ht="10.8" customHeight="1">
      <c r="B13" s="47"/>
      <c r="C13" s="48"/>
      <c r="D13" s="48"/>
      <c r="E13" s="48"/>
      <c r="F13" s="48"/>
      <c r="G13" s="48"/>
      <c r="H13" s="48"/>
      <c r="I13" s="131"/>
      <c r="J13" s="48"/>
      <c r="K13" s="52"/>
    </row>
    <row r="14" s="1" customFormat="1" ht="14.4" customHeight="1">
      <c r="B14" s="47"/>
      <c r="C14" s="48"/>
      <c r="D14" s="41" t="s">
        <v>27</v>
      </c>
      <c r="E14" s="48"/>
      <c r="F14" s="48"/>
      <c r="G14" s="48"/>
      <c r="H14" s="48"/>
      <c r="I14" s="133" t="s">
        <v>28</v>
      </c>
      <c r="J14" s="36" t="str">
        <f>IF('Rekapitulace stavby'!AN10="","",'Rekapitulace stavby'!AN10)</f>
        <v/>
      </c>
      <c r="K14" s="52"/>
    </row>
    <row r="15" s="1" customFormat="1" ht="18" customHeight="1">
      <c r="B15" s="47"/>
      <c r="C15" s="48"/>
      <c r="D15" s="48"/>
      <c r="E15" s="36" t="str">
        <f>IF('Rekapitulace stavby'!E11="","",'Rekapitulace stavby'!E11)</f>
        <v xml:space="preserve"> </v>
      </c>
      <c r="F15" s="48"/>
      <c r="G15" s="48"/>
      <c r="H15" s="48"/>
      <c r="I15" s="133" t="s">
        <v>30</v>
      </c>
      <c r="J15" s="36" t="str">
        <f>IF('Rekapitulace stavby'!AN11="","",'Rekapitulace stavby'!AN11)</f>
        <v/>
      </c>
      <c r="K15" s="52"/>
    </row>
    <row r="16" s="1" customFormat="1" ht="6.96" customHeight="1">
      <c r="B16" s="47"/>
      <c r="C16" s="48"/>
      <c r="D16" s="48"/>
      <c r="E16" s="48"/>
      <c r="F16" s="48"/>
      <c r="G16" s="48"/>
      <c r="H16" s="48"/>
      <c r="I16" s="131"/>
      <c r="J16" s="48"/>
      <c r="K16" s="52"/>
    </row>
    <row r="17" s="1" customFormat="1" ht="14.4" customHeight="1">
      <c r="B17" s="47"/>
      <c r="C17" s="48"/>
      <c r="D17" s="41" t="s">
        <v>31</v>
      </c>
      <c r="E17" s="48"/>
      <c r="F17" s="48"/>
      <c r="G17" s="48"/>
      <c r="H17" s="48"/>
      <c r="I17" s="133" t="s">
        <v>28</v>
      </c>
      <c r="J17" s="36" t="str">
        <f>IF('Rekapitulace stavby'!AN13="Vyplň údaj","",IF('Rekapitulace stavby'!AN13="","",'Rekapitulace stavby'!AN13))</f>
        <v/>
      </c>
      <c r="K17" s="52"/>
    </row>
    <row r="18" s="1" customFormat="1" ht="18" customHeight="1">
      <c r="B18" s="47"/>
      <c r="C18" s="48"/>
      <c r="D18" s="48"/>
      <c r="E18" s="36" t="str">
        <f>IF('Rekapitulace stavby'!E14="Vyplň údaj","",IF('Rekapitulace stavby'!E14="","",'Rekapitulace stavby'!E14))</f>
        <v/>
      </c>
      <c r="F18" s="48"/>
      <c r="G18" s="48"/>
      <c r="H18" s="48"/>
      <c r="I18" s="133" t="s">
        <v>30</v>
      </c>
      <c r="J18" s="36" t="str">
        <f>IF('Rekapitulace stavby'!AN14="Vyplň údaj","",IF('Rekapitulace stavby'!AN14="","",'Rekapitulace stavby'!AN14))</f>
        <v/>
      </c>
      <c r="K18" s="52"/>
    </row>
    <row r="19" s="1" customFormat="1" ht="6.96" customHeight="1">
      <c r="B19" s="47"/>
      <c r="C19" s="48"/>
      <c r="D19" s="48"/>
      <c r="E19" s="48"/>
      <c r="F19" s="48"/>
      <c r="G19" s="48"/>
      <c r="H19" s="48"/>
      <c r="I19" s="131"/>
      <c r="J19" s="48"/>
      <c r="K19" s="52"/>
    </row>
    <row r="20" s="1" customFormat="1" ht="14.4" customHeight="1">
      <c r="B20" s="47"/>
      <c r="C20" s="48"/>
      <c r="D20" s="41" t="s">
        <v>33</v>
      </c>
      <c r="E20" s="48"/>
      <c r="F20" s="48"/>
      <c r="G20" s="48"/>
      <c r="H20" s="48"/>
      <c r="I20" s="133" t="s">
        <v>28</v>
      </c>
      <c r="J20" s="36" t="str">
        <f>IF('Rekapitulace stavby'!AN16="","",'Rekapitulace stavby'!AN16)</f>
        <v/>
      </c>
      <c r="K20" s="52"/>
    </row>
    <row r="21" s="1" customFormat="1" ht="18" customHeight="1">
      <c r="B21" s="47"/>
      <c r="C21" s="48"/>
      <c r="D21" s="48"/>
      <c r="E21" s="36" t="str">
        <f>IF('Rekapitulace stavby'!E17="","",'Rekapitulace stavby'!E17)</f>
        <v xml:space="preserve"> </v>
      </c>
      <c r="F21" s="48"/>
      <c r="G21" s="48"/>
      <c r="H21" s="48"/>
      <c r="I21" s="133" t="s">
        <v>30</v>
      </c>
      <c r="J21" s="36" t="str">
        <f>IF('Rekapitulace stavby'!AN17="","",'Rekapitulace stavby'!AN17)</f>
        <v/>
      </c>
      <c r="K21" s="52"/>
    </row>
    <row r="22" s="1" customFormat="1" ht="6.96" customHeight="1">
      <c r="B22" s="47"/>
      <c r="C22" s="48"/>
      <c r="D22" s="48"/>
      <c r="E22" s="48"/>
      <c r="F22" s="48"/>
      <c r="G22" s="48"/>
      <c r="H22" s="48"/>
      <c r="I22" s="131"/>
      <c r="J22" s="48"/>
      <c r="K22" s="52"/>
    </row>
    <row r="23" s="1" customFormat="1" ht="14.4" customHeight="1">
      <c r="B23" s="47"/>
      <c r="C23" s="48"/>
      <c r="D23" s="41" t="s">
        <v>35</v>
      </c>
      <c r="E23" s="48"/>
      <c r="F23" s="48"/>
      <c r="G23" s="48"/>
      <c r="H23" s="48"/>
      <c r="I23" s="131"/>
      <c r="J23" s="48"/>
      <c r="K23" s="52"/>
    </row>
    <row r="24" s="6" customFormat="1" ht="16.5" customHeight="1">
      <c r="B24" s="135"/>
      <c r="C24" s="136"/>
      <c r="D24" s="136"/>
      <c r="E24" s="45" t="s">
        <v>5</v>
      </c>
      <c r="F24" s="45"/>
      <c r="G24" s="45"/>
      <c r="H24" s="45"/>
      <c r="I24" s="137"/>
      <c r="J24" s="136"/>
      <c r="K24" s="138"/>
    </row>
    <row r="25" s="1" customFormat="1" ht="6.96" customHeight="1">
      <c r="B25" s="47"/>
      <c r="C25" s="48"/>
      <c r="D25" s="48"/>
      <c r="E25" s="48"/>
      <c r="F25" s="48"/>
      <c r="G25" s="48"/>
      <c r="H25" s="48"/>
      <c r="I25" s="131"/>
      <c r="J25" s="48"/>
      <c r="K25" s="52"/>
    </row>
    <row r="26" s="1" customFormat="1" ht="6.96" customHeight="1">
      <c r="B26" s="47"/>
      <c r="C26" s="48"/>
      <c r="D26" s="83"/>
      <c r="E26" s="83"/>
      <c r="F26" s="83"/>
      <c r="G26" s="83"/>
      <c r="H26" s="83"/>
      <c r="I26" s="139"/>
      <c r="J26" s="83"/>
      <c r="K26" s="140"/>
    </row>
    <row r="27" s="1" customFormat="1" ht="25.44" customHeight="1">
      <c r="B27" s="47"/>
      <c r="C27" s="48"/>
      <c r="D27" s="141" t="s">
        <v>36</v>
      </c>
      <c r="E27" s="48"/>
      <c r="F27" s="48"/>
      <c r="G27" s="48"/>
      <c r="H27" s="48"/>
      <c r="I27" s="131"/>
      <c r="J27" s="142">
        <f>ROUND(J86,2)</f>
        <v>0</v>
      </c>
      <c r="K27" s="52"/>
    </row>
    <row r="28" s="1" customFormat="1" ht="6.96" customHeight="1">
      <c r="B28" s="47"/>
      <c r="C28" s="48"/>
      <c r="D28" s="83"/>
      <c r="E28" s="83"/>
      <c r="F28" s="83"/>
      <c r="G28" s="83"/>
      <c r="H28" s="83"/>
      <c r="I28" s="139"/>
      <c r="J28" s="83"/>
      <c r="K28" s="140"/>
    </row>
    <row r="29" s="1" customFormat="1" ht="14.4" customHeight="1">
      <c r="B29" s="47"/>
      <c r="C29" s="48"/>
      <c r="D29" s="48"/>
      <c r="E29" s="48"/>
      <c r="F29" s="53" t="s">
        <v>38</v>
      </c>
      <c r="G29" s="48"/>
      <c r="H29" s="48"/>
      <c r="I29" s="143" t="s">
        <v>37</v>
      </c>
      <c r="J29" s="53" t="s">
        <v>39</v>
      </c>
      <c r="K29" s="52"/>
    </row>
    <row r="30" s="1" customFormat="1" ht="14.4" customHeight="1">
      <c r="B30" s="47"/>
      <c r="C30" s="48"/>
      <c r="D30" s="56" t="s">
        <v>40</v>
      </c>
      <c r="E30" s="56" t="s">
        <v>41</v>
      </c>
      <c r="F30" s="144">
        <f>ROUND(SUM(BE86:BE371), 2)</f>
        <v>0</v>
      </c>
      <c r="G30" s="48"/>
      <c r="H30" s="48"/>
      <c r="I30" s="145">
        <v>0.20999999999999999</v>
      </c>
      <c r="J30" s="144">
        <f>ROUND(ROUND((SUM(BE86:BE371)), 2)*I30, 2)</f>
        <v>0</v>
      </c>
      <c r="K30" s="52"/>
    </row>
    <row r="31" s="1" customFormat="1" ht="14.4" customHeight="1">
      <c r="B31" s="47"/>
      <c r="C31" s="48"/>
      <c r="D31" s="48"/>
      <c r="E31" s="56" t="s">
        <v>42</v>
      </c>
      <c r="F31" s="144">
        <f>ROUND(SUM(BF86:BF371), 2)</f>
        <v>0</v>
      </c>
      <c r="G31" s="48"/>
      <c r="H31" s="48"/>
      <c r="I31" s="145">
        <v>0.14999999999999999</v>
      </c>
      <c r="J31" s="144">
        <f>ROUND(ROUND((SUM(BF86:BF371)), 2)*I31, 2)</f>
        <v>0</v>
      </c>
      <c r="K31" s="52"/>
    </row>
    <row r="32" hidden="1" s="1" customFormat="1" ht="14.4" customHeight="1">
      <c r="B32" s="47"/>
      <c r="C32" s="48"/>
      <c r="D32" s="48"/>
      <c r="E32" s="56" t="s">
        <v>43</v>
      </c>
      <c r="F32" s="144">
        <f>ROUND(SUM(BG86:BG371), 2)</f>
        <v>0</v>
      </c>
      <c r="G32" s="48"/>
      <c r="H32" s="48"/>
      <c r="I32" s="145">
        <v>0.20999999999999999</v>
      </c>
      <c r="J32" s="144">
        <v>0</v>
      </c>
      <c r="K32" s="52"/>
    </row>
    <row r="33" hidden="1" s="1" customFormat="1" ht="14.4" customHeight="1">
      <c r="B33" s="47"/>
      <c r="C33" s="48"/>
      <c r="D33" s="48"/>
      <c r="E33" s="56" t="s">
        <v>44</v>
      </c>
      <c r="F33" s="144">
        <f>ROUND(SUM(BH86:BH371), 2)</f>
        <v>0</v>
      </c>
      <c r="G33" s="48"/>
      <c r="H33" s="48"/>
      <c r="I33" s="145">
        <v>0.14999999999999999</v>
      </c>
      <c r="J33" s="144">
        <v>0</v>
      </c>
      <c r="K33" s="52"/>
    </row>
    <row r="34" hidden="1" s="1" customFormat="1" ht="14.4" customHeight="1">
      <c r="B34" s="47"/>
      <c r="C34" s="48"/>
      <c r="D34" s="48"/>
      <c r="E34" s="56" t="s">
        <v>45</v>
      </c>
      <c r="F34" s="144">
        <f>ROUND(SUM(BI86:BI371), 2)</f>
        <v>0</v>
      </c>
      <c r="G34" s="48"/>
      <c r="H34" s="48"/>
      <c r="I34" s="145">
        <v>0</v>
      </c>
      <c r="J34" s="144">
        <v>0</v>
      </c>
      <c r="K34" s="52"/>
    </row>
    <row r="35" s="1" customFormat="1" ht="6.96" customHeight="1">
      <c r="B35" s="47"/>
      <c r="C35" s="48"/>
      <c r="D35" s="48"/>
      <c r="E35" s="48"/>
      <c r="F35" s="48"/>
      <c r="G35" s="48"/>
      <c r="H35" s="48"/>
      <c r="I35" s="131"/>
      <c r="J35" s="48"/>
      <c r="K35" s="52"/>
    </row>
    <row r="36" s="1" customFormat="1" ht="25.44" customHeight="1">
      <c r="B36" s="47"/>
      <c r="C36" s="146"/>
      <c r="D36" s="147" t="s">
        <v>46</v>
      </c>
      <c r="E36" s="89"/>
      <c r="F36" s="89"/>
      <c r="G36" s="148" t="s">
        <v>47</v>
      </c>
      <c r="H36" s="149" t="s">
        <v>48</v>
      </c>
      <c r="I36" s="150"/>
      <c r="J36" s="151">
        <f>SUM(J27:J34)</f>
        <v>0</v>
      </c>
      <c r="K36" s="152"/>
    </row>
    <row r="37" s="1" customFormat="1" ht="14.4" customHeight="1">
      <c r="B37" s="68"/>
      <c r="C37" s="69"/>
      <c r="D37" s="69"/>
      <c r="E37" s="69"/>
      <c r="F37" s="69"/>
      <c r="G37" s="69"/>
      <c r="H37" s="69"/>
      <c r="I37" s="153"/>
      <c r="J37" s="69"/>
      <c r="K37" s="70"/>
    </row>
    <row r="41" s="1" customFormat="1" ht="6.96" customHeight="1">
      <c r="B41" s="71"/>
      <c r="C41" s="72"/>
      <c r="D41" s="72"/>
      <c r="E41" s="72"/>
      <c r="F41" s="72"/>
      <c r="G41" s="72"/>
      <c r="H41" s="72"/>
      <c r="I41" s="154"/>
      <c r="J41" s="72"/>
      <c r="K41" s="155"/>
    </row>
    <row r="42" s="1" customFormat="1" ht="36.96" customHeight="1">
      <c r="B42" s="47"/>
      <c r="C42" s="31" t="s">
        <v>92</v>
      </c>
      <c r="D42" s="48"/>
      <c r="E42" s="48"/>
      <c r="F42" s="48"/>
      <c r="G42" s="48"/>
      <c r="H42" s="48"/>
      <c r="I42" s="131"/>
      <c r="J42" s="48"/>
      <c r="K42" s="52"/>
    </row>
    <row r="43" s="1" customFormat="1" ht="6.96" customHeight="1">
      <c r="B43" s="47"/>
      <c r="C43" s="48"/>
      <c r="D43" s="48"/>
      <c r="E43" s="48"/>
      <c r="F43" s="48"/>
      <c r="G43" s="48"/>
      <c r="H43" s="48"/>
      <c r="I43" s="131"/>
      <c r="J43" s="48"/>
      <c r="K43" s="52"/>
    </row>
    <row r="44" s="1" customFormat="1" ht="14.4" customHeight="1">
      <c r="B44" s="47"/>
      <c r="C44" s="41" t="s">
        <v>19</v>
      </c>
      <c r="D44" s="48"/>
      <c r="E44" s="48"/>
      <c r="F44" s="48"/>
      <c r="G44" s="48"/>
      <c r="H44" s="48"/>
      <c r="I44" s="131"/>
      <c r="J44" s="48"/>
      <c r="K44" s="52"/>
    </row>
    <row r="45" s="1" customFormat="1" ht="16.5" customHeight="1">
      <c r="B45" s="47"/>
      <c r="C45" s="48"/>
      <c r="D45" s="48"/>
      <c r="E45" s="130" t="str">
        <f>E7</f>
        <v>REKONSTRUKCE CHODNÍKU OD ČP. 186 PO ČP. 207 V ULICI RAČANSKÁ, PŘELOUČ</v>
      </c>
      <c r="F45" s="41"/>
      <c r="G45" s="41"/>
      <c r="H45" s="41"/>
      <c r="I45" s="131"/>
      <c r="J45" s="48"/>
      <c r="K45" s="52"/>
    </row>
    <row r="46" s="1" customFormat="1" ht="14.4" customHeight="1">
      <c r="B46" s="47"/>
      <c r="C46" s="41" t="s">
        <v>90</v>
      </c>
      <c r="D46" s="48"/>
      <c r="E46" s="48"/>
      <c r="F46" s="48"/>
      <c r="G46" s="48"/>
      <c r="H46" s="48"/>
      <c r="I46" s="131"/>
      <c r="J46" s="48"/>
      <c r="K46" s="52"/>
    </row>
    <row r="47" s="1" customFormat="1" ht="17.25" customHeight="1">
      <c r="B47" s="47"/>
      <c r="C47" s="48"/>
      <c r="D47" s="48"/>
      <c r="E47" s="132" t="str">
        <f>E9</f>
        <v>SO 101 - CHODNÍK</v>
      </c>
      <c r="F47" s="48"/>
      <c r="G47" s="48"/>
      <c r="H47" s="48"/>
      <c r="I47" s="131"/>
      <c r="J47" s="48"/>
      <c r="K47" s="52"/>
    </row>
    <row r="48" s="1" customFormat="1" ht="6.96" customHeight="1">
      <c r="B48" s="47"/>
      <c r="C48" s="48"/>
      <c r="D48" s="48"/>
      <c r="E48" s="48"/>
      <c r="F48" s="48"/>
      <c r="G48" s="48"/>
      <c r="H48" s="48"/>
      <c r="I48" s="131"/>
      <c r="J48" s="48"/>
      <c r="K48" s="52"/>
    </row>
    <row r="49" s="1" customFormat="1" ht="18" customHeight="1">
      <c r="B49" s="47"/>
      <c r="C49" s="41" t="s">
        <v>23</v>
      </c>
      <c r="D49" s="48"/>
      <c r="E49" s="48"/>
      <c r="F49" s="36" t="str">
        <f>F12</f>
        <v>Přelouč</v>
      </c>
      <c r="G49" s="48"/>
      <c r="H49" s="48"/>
      <c r="I49" s="133" t="s">
        <v>25</v>
      </c>
      <c r="J49" s="134" t="str">
        <f>IF(J12="","",J12)</f>
        <v>31. 10. 2018</v>
      </c>
      <c r="K49" s="52"/>
    </row>
    <row r="50" s="1" customFormat="1" ht="6.96" customHeight="1">
      <c r="B50" s="47"/>
      <c r="C50" s="48"/>
      <c r="D50" s="48"/>
      <c r="E50" s="48"/>
      <c r="F50" s="48"/>
      <c r="G50" s="48"/>
      <c r="H50" s="48"/>
      <c r="I50" s="131"/>
      <c r="J50" s="48"/>
      <c r="K50" s="52"/>
    </row>
    <row r="51" s="1" customFormat="1">
      <c r="B51" s="47"/>
      <c r="C51" s="41" t="s">
        <v>27</v>
      </c>
      <c r="D51" s="48"/>
      <c r="E51" s="48"/>
      <c r="F51" s="36" t="str">
        <f>E15</f>
        <v xml:space="preserve"> </v>
      </c>
      <c r="G51" s="48"/>
      <c r="H51" s="48"/>
      <c r="I51" s="133" t="s">
        <v>33</v>
      </c>
      <c r="J51" s="45" t="str">
        <f>E21</f>
        <v xml:space="preserve"> </v>
      </c>
      <c r="K51" s="52"/>
    </row>
    <row r="52" s="1" customFormat="1" ht="14.4" customHeight="1">
      <c r="B52" s="47"/>
      <c r="C52" s="41" t="s">
        <v>31</v>
      </c>
      <c r="D52" s="48"/>
      <c r="E52" s="48"/>
      <c r="F52" s="36" t="str">
        <f>IF(E18="","",E18)</f>
        <v/>
      </c>
      <c r="G52" s="48"/>
      <c r="H52" s="48"/>
      <c r="I52" s="131"/>
      <c r="J52" s="156"/>
      <c r="K52" s="52"/>
    </row>
    <row r="53" s="1" customFormat="1" ht="10.32" customHeight="1">
      <c r="B53" s="47"/>
      <c r="C53" s="48"/>
      <c r="D53" s="48"/>
      <c r="E53" s="48"/>
      <c r="F53" s="48"/>
      <c r="G53" s="48"/>
      <c r="H53" s="48"/>
      <c r="I53" s="131"/>
      <c r="J53" s="48"/>
      <c r="K53" s="52"/>
    </row>
    <row r="54" s="1" customFormat="1" ht="29.28" customHeight="1">
      <c r="B54" s="47"/>
      <c r="C54" s="157" t="s">
        <v>93</v>
      </c>
      <c r="D54" s="146"/>
      <c r="E54" s="146"/>
      <c r="F54" s="146"/>
      <c r="G54" s="146"/>
      <c r="H54" s="146"/>
      <c r="I54" s="158"/>
      <c r="J54" s="159" t="s">
        <v>94</v>
      </c>
      <c r="K54" s="160"/>
    </row>
    <row r="55" s="1" customFormat="1" ht="10.32" customHeight="1">
      <c r="B55" s="47"/>
      <c r="C55" s="48"/>
      <c r="D55" s="48"/>
      <c r="E55" s="48"/>
      <c r="F55" s="48"/>
      <c r="G55" s="48"/>
      <c r="H55" s="48"/>
      <c r="I55" s="131"/>
      <c r="J55" s="48"/>
      <c r="K55" s="52"/>
    </row>
    <row r="56" s="1" customFormat="1" ht="29.28" customHeight="1">
      <c r="B56" s="47"/>
      <c r="C56" s="161" t="s">
        <v>95</v>
      </c>
      <c r="D56" s="48"/>
      <c r="E56" s="48"/>
      <c r="F56" s="48"/>
      <c r="G56" s="48"/>
      <c r="H56" s="48"/>
      <c r="I56" s="131"/>
      <c r="J56" s="142">
        <f>J86</f>
        <v>0</v>
      </c>
      <c r="K56" s="52"/>
      <c r="AU56" s="25" t="s">
        <v>96</v>
      </c>
    </row>
    <row r="57" s="7" customFormat="1" ht="24.96" customHeight="1">
      <c r="B57" s="162"/>
      <c r="C57" s="163"/>
      <c r="D57" s="164" t="s">
        <v>166</v>
      </c>
      <c r="E57" s="165"/>
      <c r="F57" s="165"/>
      <c r="G57" s="165"/>
      <c r="H57" s="165"/>
      <c r="I57" s="166"/>
      <c r="J57" s="167">
        <f>J87</f>
        <v>0</v>
      </c>
      <c r="K57" s="168"/>
    </row>
    <row r="58" s="8" customFormat="1" ht="19.92" customHeight="1">
      <c r="B58" s="169"/>
      <c r="C58" s="170"/>
      <c r="D58" s="171" t="s">
        <v>167</v>
      </c>
      <c r="E58" s="172"/>
      <c r="F58" s="172"/>
      <c r="G58" s="172"/>
      <c r="H58" s="172"/>
      <c r="I58" s="173"/>
      <c r="J58" s="174">
        <f>J88</f>
        <v>0</v>
      </c>
      <c r="K58" s="175"/>
    </row>
    <row r="59" s="8" customFormat="1" ht="19.92" customHeight="1">
      <c r="B59" s="169"/>
      <c r="C59" s="170"/>
      <c r="D59" s="171" t="s">
        <v>168</v>
      </c>
      <c r="E59" s="172"/>
      <c r="F59" s="172"/>
      <c r="G59" s="172"/>
      <c r="H59" s="172"/>
      <c r="I59" s="173"/>
      <c r="J59" s="174">
        <f>J196</f>
        <v>0</v>
      </c>
      <c r="K59" s="175"/>
    </row>
    <row r="60" s="8" customFormat="1" ht="19.92" customHeight="1">
      <c r="B60" s="169"/>
      <c r="C60" s="170"/>
      <c r="D60" s="171" t="s">
        <v>169</v>
      </c>
      <c r="E60" s="172"/>
      <c r="F60" s="172"/>
      <c r="G60" s="172"/>
      <c r="H60" s="172"/>
      <c r="I60" s="173"/>
      <c r="J60" s="174">
        <f>J201</f>
        <v>0</v>
      </c>
      <c r="K60" s="175"/>
    </row>
    <row r="61" s="8" customFormat="1" ht="19.92" customHeight="1">
      <c r="B61" s="169"/>
      <c r="C61" s="170"/>
      <c r="D61" s="171" t="s">
        <v>170</v>
      </c>
      <c r="E61" s="172"/>
      <c r="F61" s="172"/>
      <c r="G61" s="172"/>
      <c r="H61" s="172"/>
      <c r="I61" s="173"/>
      <c r="J61" s="174">
        <f>J208</f>
        <v>0</v>
      </c>
      <c r="K61" s="175"/>
    </row>
    <row r="62" s="8" customFormat="1" ht="19.92" customHeight="1">
      <c r="B62" s="169"/>
      <c r="C62" s="170"/>
      <c r="D62" s="171" t="s">
        <v>171</v>
      </c>
      <c r="E62" s="172"/>
      <c r="F62" s="172"/>
      <c r="G62" s="172"/>
      <c r="H62" s="172"/>
      <c r="I62" s="173"/>
      <c r="J62" s="174">
        <f>J251</f>
        <v>0</v>
      </c>
      <c r="K62" s="175"/>
    </row>
    <row r="63" s="8" customFormat="1" ht="19.92" customHeight="1">
      <c r="B63" s="169"/>
      <c r="C63" s="170"/>
      <c r="D63" s="171" t="s">
        <v>172</v>
      </c>
      <c r="E63" s="172"/>
      <c r="F63" s="172"/>
      <c r="G63" s="172"/>
      <c r="H63" s="172"/>
      <c r="I63" s="173"/>
      <c r="J63" s="174">
        <f>J254</f>
        <v>0</v>
      </c>
      <c r="K63" s="175"/>
    </row>
    <row r="64" s="8" customFormat="1" ht="19.92" customHeight="1">
      <c r="B64" s="169"/>
      <c r="C64" s="170"/>
      <c r="D64" s="171" t="s">
        <v>173</v>
      </c>
      <c r="E64" s="172"/>
      <c r="F64" s="172"/>
      <c r="G64" s="172"/>
      <c r="H64" s="172"/>
      <c r="I64" s="173"/>
      <c r="J64" s="174">
        <f>J286</f>
        <v>0</v>
      </c>
      <c r="K64" s="175"/>
    </row>
    <row r="65" s="8" customFormat="1" ht="19.92" customHeight="1">
      <c r="B65" s="169"/>
      <c r="C65" s="170"/>
      <c r="D65" s="171" t="s">
        <v>174</v>
      </c>
      <c r="E65" s="172"/>
      <c r="F65" s="172"/>
      <c r="G65" s="172"/>
      <c r="H65" s="172"/>
      <c r="I65" s="173"/>
      <c r="J65" s="174">
        <f>J337</f>
        <v>0</v>
      </c>
      <c r="K65" s="175"/>
    </row>
    <row r="66" s="8" customFormat="1" ht="19.92" customHeight="1">
      <c r="B66" s="169"/>
      <c r="C66" s="170"/>
      <c r="D66" s="171" t="s">
        <v>175</v>
      </c>
      <c r="E66" s="172"/>
      <c r="F66" s="172"/>
      <c r="G66" s="172"/>
      <c r="H66" s="172"/>
      <c r="I66" s="173"/>
      <c r="J66" s="174">
        <f>J370</f>
        <v>0</v>
      </c>
      <c r="K66" s="175"/>
    </row>
    <row r="67" s="1" customFormat="1" ht="21.84" customHeight="1">
      <c r="B67" s="47"/>
      <c r="C67" s="48"/>
      <c r="D67" s="48"/>
      <c r="E67" s="48"/>
      <c r="F67" s="48"/>
      <c r="G67" s="48"/>
      <c r="H67" s="48"/>
      <c r="I67" s="131"/>
      <c r="J67" s="48"/>
      <c r="K67" s="52"/>
    </row>
    <row r="68" s="1" customFormat="1" ht="6.96" customHeight="1">
      <c r="B68" s="68"/>
      <c r="C68" s="69"/>
      <c r="D68" s="69"/>
      <c r="E68" s="69"/>
      <c r="F68" s="69"/>
      <c r="G68" s="69"/>
      <c r="H68" s="69"/>
      <c r="I68" s="153"/>
      <c r="J68" s="69"/>
      <c r="K68" s="70"/>
    </row>
    <row r="72" s="1" customFormat="1" ht="6.96" customHeight="1">
      <c r="B72" s="71"/>
      <c r="C72" s="72"/>
      <c r="D72" s="72"/>
      <c r="E72" s="72"/>
      <c r="F72" s="72"/>
      <c r="G72" s="72"/>
      <c r="H72" s="72"/>
      <c r="I72" s="154"/>
      <c r="J72" s="72"/>
      <c r="K72" s="72"/>
      <c r="L72" s="47"/>
    </row>
    <row r="73" s="1" customFormat="1" ht="36.96" customHeight="1">
      <c r="B73" s="47"/>
      <c r="C73" s="73" t="s">
        <v>101</v>
      </c>
      <c r="L73" s="47"/>
    </row>
    <row r="74" s="1" customFormat="1" ht="6.96" customHeight="1">
      <c r="B74" s="47"/>
      <c r="L74" s="47"/>
    </row>
    <row r="75" s="1" customFormat="1" ht="14.4" customHeight="1">
      <c r="B75" s="47"/>
      <c r="C75" s="75" t="s">
        <v>19</v>
      </c>
      <c r="L75" s="47"/>
    </row>
    <row r="76" s="1" customFormat="1" ht="16.5" customHeight="1">
      <c r="B76" s="47"/>
      <c r="E76" s="176" t="str">
        <f>E7</f>
        <v>REKONSTRUKCE CHODNÍKU OD ČP. 186 PO ČP. 207 V ULICI RAČANSKÁ, PŘELOUČ</v>
      </c>
      <c r="F76" s="75"/>
      <c r="G76" s="75"/>
      <c r="H76" s="75"/>
      <c r="L76" s="47"/>
    </row>
    <row r="77" s="1" customFormat="1" ht="14.4" customHeight="1">
      <c r="B77" s="47"/>
      <c r="C77" s="75" t="s">
        <v>90</v>
      </c>
      <c r="L77" s="47"/>
    </row>
    <row r="78" s="1" customFormat="1" ht="17.25" customHeight="1">
      <c r="B78" s="47"/>
      <c r="E78" s="78" t="str">
        <f>E9</f>
        <v>SO 101 - CHODNÍK</v>
      </c>
      <c r="F78" s="1"/>
      <c r="G78" s="1"/>
      <c r="H78" s="1"/>
      <c r="L78" s="47"/>
    </row>
    <row r="79" s="1" customFormat="1" ht="6.96" customHeight="1">
      <c r="B79" s="47"/>
      <c r="L79" s="47"/>
    </row>
    <row r="80" s="1" customFormat="1" ht="18" customHeight="1">
      <c r="B80" s="47"/>
      <c r="C80" s="75" t="s">
        <v>23</v>
      </c>
      <c r="F80" s="177" t="str">
        <f>F12</f>
        <v>Přelouč</v>
      </c>
      <c r="I80" s="178" t="s">
        <v>25</v>
      </c>
      <c r="J80" s="80" t="str">
        <f>IF(J12="","",J12)</f>
        <v>31. 10. 2018</v>
      </c>
      <c r="L80" s="47"/>
    </row>
    <row r="81" s="1" customFormat="1" ht="6.96" customHeight="1">
      <c r="B81" s="47"/>
      <c r="L81" s="47"/>
    </row>
    <row r="82" s="1" customFormat="1">
      <c r="B82" s="47"/>
      <c r="C82" s="75" t="s">
        <v>27</v>
      </c>
      <c r="F82" s="177" t="str">
        <f>E15</f>
        <v xml:space="preserve"> </v>
      </c>
      <c r="I82" s="178" t="s">
        <v>33</v>
      </c>
      <c r="J82" s="177" t="str">
        <f>E21</f>
        <v xml:space="preserve"> </v>
      </c>
      <c r="L82" s="47"/>
    </row>
    <row r="83" s="1" customFormat="1" ht="14.4" customHeight="1">
      <c r="B83" s="47"/>
      <c r="C83" s="75" t="s">
        <v>31</v>
      </c>
      <c r="F83" s="177" t="str">
        <f>IF(E18="","",E18)</f>
        <v/>
      </c>
      <c r="L83" s="47"/>
    </row>
    <row r="84" s="1" customFormat="1" ht="10.32" customHeight="1">
      <c r="B84" s="47"/>
      <c r="L84" s="47"/>
    </row>
    <row r="85" s="9" customFormat="1" ht="29.28" customHeight="1">
      <c r="B85" s="179"/>
      <c r="C85" s="180" t="s">
        <v>102</v>
      </c>
      <c r="D85" s="181" t="s">
        <v>55</v>
      </c>
      <c r="E85" s="181" t="s">
        <v>51</v>
      </c>
      <c r="F85" s="181" t="s">
        <v>103</v>
      </c>
      <c r="G85" s="181" t="s">
        <v>104</v>
      </c>
      <c r="H85" s="181" t="s">
        <v>105</v>
      </c>
      <c r="I85" s="182" t="s">
        <v>106</v>
      </c>
      <c r="J85" s="181" t="s">
        <v>94</v>
      </c>
      <c r="K85" s="183" t="s">
        <v>107</v>
      </c>
      <c r="L85" s="179"/>
      <c r="M85" s="93" t="s">
        <v>108</v>
      </c>
      <c r="N85" s="94" t="s">
        <v>40</v>
      </c>
      <c r="O85" s="94" t="s">
        <v>109</v>
      </c>
      <c r="P85" s="94" t="s">
        <v>110</v>
      </c>
      <c r="Q85" s="94" t="s">
        <v>111</v>
      </c>
      <c r="R85" s="94" t="s">
        <v>112</v>
      </c>
      <c r="S85" s="94" t="s">
        <v>113</v>
      </c>
      <c r="T85" s="95" t="s">
        <v>114</v>
      </c>
    </row>
    <row r="86" s="1" customFormat="1" ht="29.28" customHeight="1">
      <c r="B86" s="47"/>
      <c r="C86" s="97" t="s">
        <v>95</v>
      </c>
      <c r="J86" s="184">
        <f>BK86</f>
        <v>0</v>
      </c>
      <c r="L86" s="47"/>
      <c r="M86" s="96"/>
      <c r="N86" s="83"/>
      <c r="O86" s="83"/>
      <c r="P86" s="185">
        <f>P87</f>
        <v>0</v>
      </c>
      <c r="Q86" s="83"/>
      <c r="R86" s="185">
        <f>R87</f>
        <v>198.88112864000004</v>
      </c>
      <c r="S86" s="83"/>
      <c r="T86" s="186">
        <f>T87</f>
        <v>288.22919999999999</v>
      </c>
      <c r="AT86" s="25" t="s">
        <v>69</v>
      </c>
      <c r="AU86" s="25" t="s">
        <v>96</v>
      </c>
      <c r="BK86" s="187">
        <f>BK87</f>
        <v>0</v>
      </c>
    </row>
    <row r="87" s="10" customFormat="1" ht="37.44" customHeight="1">
      <c r="B87" s="188"/>
      <c r="D87" s="189" t="s">
        <v>69</v>
      </c>
      <c r="E87" s="190" t="s">
        <v>176</v>
      </c>
      <c r="F87" s="190" t="s">
        <v>177</v>
      </c>
      <c r="I87" s="191"/>
      <c r="J87" s="192">
        <f>BK87</f>
        <v>0</v>
      </c>
      <c r="L87" s="188"/>
      <c r="M87" s="193"/>
      <c r="N87" s="194"/>
      <c r="O87" s="194"/>
      <c r="P87" s="195">
        <f>P88+P196+P201+P208+P251+P254+P286+P337+P370</f>
        <v>0</v>
      </c>
      <c r="Q87" s="194"/>
      <c r="R87" s="195">
        <f>R88+R196+R201+R208+R251+R254+R286+R337+R370</f>
        <v>198.88112864000004</v>
      </c>
      <c r="S87" s="194"/>
      <c r="T87" s="196">
        <f>T88+T196+T201+T208+T251+T254+T286+T337+T370</f>
        <v>288.22919999999999</v>
      </c>
      <c r="AR87" s="189" t="s">
        <v>78</v>
      </c>
      <c r="AT87" s="197" t="s">
        <v>69</v>
      </c>
      <c r="AU87" s="197" t="s">
        <v>70</v>
      </c>
      <c r="AY87" s="189" t="s">
        <v>118</v>
      </c>
      <c r="BK87" s="198">
        <f>BK88+BK196+BK201+BK208+BK251+BK254+BK286+BK337+BK370</f>
        <v>0</v>
      </c>
    </row>
    <row r="88" s="10" customFormat="1" ht="19.92" customHeight="1">
      <c r="B88" s="188"/>
      <c r="D88" s="189" t="s">
        <v>69</v>
      </c>
      <c r="E88" s="199" t="s">
        <v>78</v>
      </c>
      <c r="F88" s="199" t="s">
        <v>178</v>
      </c>
      <c r="I88" s="191"/>
      <c r="J88" s="200">
        <f>BK88</f>
        <v>0</v>
      </c>
      <c r="L88" s="188"/>
      <c r="M88" s="193"/>
      <c r="N88" s="194"/>
      <c r="O88" s="194"/>
      <c r="P88" s="195">
        <f>SUM(P89:P195)</f>
        <v>0</v>
      </c>
      <c r="Q88" s="194"/>
      <c r="R88" s="195">
        <f>SUM(R89:R195)</f>
        <v>21.939315000000001</v>
      </c>
      <c r="S88" s="194"/>
      <c r="T88" s="196">
        <f>SUM(T89:T195)</f>
        <v>287.86520000000002</v>
      </c>
      <c r="AR88" s="189" t="s">
        <v>78</v>
      </c>
      <c r="AT88" s="197" t="s">
        <v>69</v>
      </c>
      <c r="AU88" s="197" t="s">
        <v>78</v>
      </c>
      <c r="AY88" s="189" t="s">
        <v>118</v>
      </c>
      <c r="BK88" s="198">
        <f>SUM(BK89:BK195)</f>
        <v>0</v>
      </c>
    </row>
    <row r="89" s="1" customFormat="1" ht="51" customHeight="1">
      <c r="B89" s="201"/>
      <c r="C89" s="202" t="s">
        <v>78</v>
      </c>
      <c r="D89" s="202" t="s">
        <v>121</v>
      </c>
      <c r="E89" s="203" t="s">
        <v>179</v>
      </c>
      <c r="F89" s="204" t="s">
        <v>180</v>
      </c>
      <c r="G89" s="205" t="s">
        <v>181</v>
      </c>
      <c r="H89" s="206">
        <v>224</v>
      </c>
      <c r="I89" s="207"/>
      <c r="J89" s="208">
        <f>ROUND(I89*H89,2)</f>
        <v>0</v>
      </c>
      <c r="K89" s="204" t="s">
        <v>182</v>
      </c>
      <c r="L89" s="47"/>
      <c r="M89" s="209" t="s">
        <v>5</v>
      </c>
      <c r="N89" s="210" t="s">
        <v>41</v>
      </c>
      <c r="O89" s="48"/>
      <c r="P89" s="211">
        <f>O89*H89</f>
        <v>0</v>
      </c>
      <c r="Q89" s="211">
        <v>0</v>
      </c>
      <c r="R89" s="211">
        <f>Q89*H89</f>
        <v>0</v>
      </c>
      <c r="S89" s="211">
        <v>0.255</v>
      </c>
      <c r="T89" s="212">
        <f>S89*H89</f>
        <v>57.120000000000005</v>
      </c>
      <c r="AR89" s="25" t="s">
        <v>137</v>
      </c>
      <c r="AT89" s="25" t="s">
        <v>121</v>
      </c>
      <c r="AU89" s="25" t="s">
        <v>80</v>
      </c>
      <c r="AY89" s="25" t="s">
        <v>118</v>
      </c>
      <c r="BE89" s="213">
        <f>IF(N89="základní",J89,0)</f>
        <v>0</v>
      </c>
      <c r="BF89" s="213">
        <f>IF(N89="snížená",J89,0)</f>
        <v>0</v>
      </c>
      <c r="BG89" s="213">
        <f>IF(N89="zákl. přenesená",J89,0)</f>
        <v>0</v>
      </c>
      <c r="BH89" s="213">
        <f>IF(N89="sníž. přenesená",J89,0)</f>
        <v>0</v>
      </c>
      <c r="BI89" s="213">
        <f>IF(N89="nulová",J89,0)</f>
        <v>0</v>
      </c>
      <c r="BJ89" s="25" t="s">
        <v>78</v>
      </c>
      <c r="BK89" s="213">
        <f>ROUND(I89*H89,2)</f>
        <v>0</v>
      </c>
      <c r="BL89" s="25" t="s">
        <v>137</v>
      </c>
      <c r="BM89" s="25" t="s">
        <v>183</v>
      </c>
    </row>
    <row r="90" s="12" customFormat="1">
      <c r="B90" s="227"/>
      <c r="D90" s="215" t="s">
        <v>152</v>
      </c>
      <c r="E90" s="228" t="s">
        <v>5</v>
      </c>
      <c r="F90" s="229" t="s">
        <v>184</v>
      </c>
      <c r="H90" s="228" t="s">
        <v>5</v>
      </c>
      <c r="I90" s="230"/>
      <c r="L90" s="227"/>
      <c r="M90" s="231"/>
      <c r="N90" s="232"/>
      <c r="O90" s="232"/>
      <c r="P90" s="232"/>
      <c r="Q90" s="232"/>
      <c r="R90" s="232"/>
      <c r="S90" s="232"/>
      <c r="T90" s="233"/>
      <c r="AT90" s="228" t="s">
        <v>152</v>
      </c>
      <c r="AU90" s="228" t="s">
        <v>80</v>
      </c>
      <c r="AV90" s="12" t="s">
        <v>78</v>
      </c>
      <c r="AW90" s="12" t="s">
        <v>34</v>
      </c>
      <c r="AX90" s="12" t="s">
        <v>70</v>
      </c>
      <c r="AY90" s="228" t="s">
        <v>118</v>
      </c>
    </row>
    <row r="91" s="11" customFormat="1">
      <c r="B91" s="214"/>
      <c r="D91" s="215" t="s">
        <v>152</v>
      </c>
      <c r="E91" s="216" t="s">
        <v>5</v>
      </c>
      <c r="F91" s="217" t="s">
        <v>185</v>
      </c>
      <c r="H91" s="218">
        <v>224</v>
      </c>
      <c r="I91" s="219"/>
      <c r="L91" s="214"/>
      <c r="M91" s="220"/>
      <c r="N91" s="221"/>
      <c r="O91" s="221"/>
      <c r="P91" s="221"/>
      <c r="Q91" s="221"/>
      <c r="R91" s="221"/>
      <c r="S91" s="221"/>
      <c r="T91" s="222"/>
      <c r="AT91" s="216" t="s">
        <v>152</v>
      </c>
      <c r="AU91" s="216" t="s">
        <v>80</v>
      </c>
      <c r="AV91" s="11" t="s">
        <v>80</v>
      </c>
      <c r="AW91" s="11" t="s">
        <v>34</v>
      </c>
      <c r="AX91" s="11" t="s">
        <v>78</v>
      </c>
      <c r="AY91" s="216" t="s">
        <v>118</v>
      </c>
    </row>
    <row r="92" s="1" customFormat="1" ht="38.25" customHeight="1">
      <c r="B92" s="201"/>
      <c r="C92" s="202" t="s">
        <v>80</v>
      </c>
      <c r="D92" s="202" t="s">
        <v>121</v>
      </c>
      <c r="E92" s="203" t="s">
        <v>186</v>
      </c>
      <c r="F92" s="204" t="s">
        <v>187</v>
      </c>
      <c r="G92" s="205" t="s">
        <v>181</v>
      </c>
      <c r="H92" s="206">
        <v>1.2</v>
      </c>
      <c r="I92" s="207"/>
      <c r="J92" s="208">
        <f>ROUND(I92*H92,2)</f>
        <v>0</v>
      </c>
      <c r="K92" s="204" t="s">
        <v>182</v>
      </c>
      <c r="L92" s="47"/>
      <c r="M92" s="209" t="s">
        <v>5</v>
      </c>
      <c r="N92" s="210" t="s">
        <v>41</v>
      </c>
      <c r="O92" s="48"/>
      <c r="P92" s="211">
        <f>O92*H92</f>
        <v>0</v>
      </c>
      <c r="Q92" s="211">
        <v>0</v>
      </c>
      <c r="R92" s="211">
        <f>Q92*H92</f>
        <v>0</v>
      </c>
      <c r="S92" s="211">
        <v>0.26000000000000001</v>
      </c>
      <c r="T92" s="212">
        <f>S92*H92</f>
        <v>0.312</v>
      </c>
      <c r="AR92" s="25" t="s">
        <v>137</v>
      </c>
      <c r="AT92" s="25" t="s">
        <v>121</v>
      </c>
      <c r="AU92" s="25" t="s">
        <v>80</v>
      </c>
      <c r="AY92" s="25" t="s">
        <v>118</v>
      </c>
      <c r="BE92" s="213">
        <f>IF(N92="základní",J92,0)</f>
        <v>0</v>
      </c>
      <c r="BF92" s="213">
        <f>IF(N92="snížená",J92,0)</f>
        <v>0</v>
      </c>
      <c r="BG92" s="213">
        <f>IF(N92="zákl. přenesená",J92,0)</f>
        <v>0</v>
      </c>
      <c r="BH92" s="213">
        <f>IF(N92="sníž. přenesená",J92,0)</f>
        <v>0</v>
      </c>
      <c r="BI92" s="213">
        <f>IF(N92="nulová",J92,0)</f>
        <v>0</v>
      </c>
      <c r="BJ92" s="25" t="s">
        <v>78</v>
      </c>
      <c r="BK92" s="213">
        <f>ROUND(I92*H92,2)</f>
        <v>0</v>
      </c>
      <c r="BL92" s="25" t="s">
        <v>137</v>
      </c>
      <c r="BM92" s="25" t="s">
        <v>188</v>
      </c>
    </row>
    <row r="93" s="11" customFormat="1">
      <c r="B93" s="214"/>
      <c r="D93" s="215" t="s">
        <v>152</v>
      </c>
      <c r="E93" s="216" t="s">
        <v>5</v>
      </c>
      <c r="F93" s="217" t="s">
        <v>189</v>
      </c>
      <c r="H93" s="218">
        <v>1.2</v>
      </c>
      <c r="I93" s="219"/>
      <c r="L93" s="214"/>
      <c r="M93" s="220"/>
      <c r="N93" s="221"/>
      <c r="O93" s="221"/>
      <c r="P93" s="221"/>
      <c r="Q93" s="221"/>
      <c r="R93" s="221"/>
      <c r="S93" s="221"/>
      <c r="T93" s="222"/>
      <c r="AT93" s="216" t="s">
        <v>152</v>
      </c>
      <c r="AU93" s="216" t="s">
        <v>80</v>
      </c>
      <c r="AV93" s="11" t="s">
        <v>80</v>
      </c>
      <c r="AW93" s="11" t="s">
        <v>34</v>
      </c>
      <c r="AX93" s="11" t="s">
        <v>78</v>
      </c>
      <c r="AY93" s="216" t="s">
        <v>118</v>
      </c>
    </row>
    <row r="94" s="1" customFormat="1" ht="38.25" customHeight="1">
      <c r="B94" s="201"/>
      <c r="C94" s="202" t="s">
        <v>133</v>
      </c>
      <c r="D94" s="202" t="s">
        <v>121</v>
      </c>
      <c r="E94" s="203" t="s">
        <v>190</v>
      </c>
      <c r="F94" s="204" t="s">
        <v>191</v>
      </c>
      <c r="G94" s="205" t="s">
        <v>181</v>
      </c>
      <c r="H94" s="206">
        <v>19.030000000000001</v>
      </c>
      <c r="I94" s="207"/>
      <c r="J94" s="208">
        <f>ROUND(I94*H94,2)</f>
        <v>0</v>
      </c>
      <c r="K94" s="204" t="s">
        <v>182</v>
      </c>
      <c r="L94" s="47"/>
      <c r="M94" s="209" t="s">
        <v>5</v>
      </c>
      <c r="N94" s="210" t="s">
        <v>41</v>
      </c>
      <c r="O94" s="48"/>
      <c r="P94" s="211">
        <f>O94*H94</f>
        <v>0</v>
      </c>
      <c r="Q94" s="211">
        <v>0</v>
      </c>
      <c r="R94" s="211">
        <f>Q94*H94</f>
        <v>0</v>
      </c>
      <c r="S94" s="211">
        <v>0.32000000000000001</v>
      </c>
      <c r="T94" s="212">
        <f>S94*H94</f>
        <v>6.0896000000000008</v>
      </c>
      <c r="AR94" s="25" t="s">
        <v>137</v>
      </c>
      <c r="AT94" s="25" t="s">
        <v>121</v>
      </c>
      <c r="AU94" s="25" t="s">
        <v>80</v>
      </c>
      <c r="AY94" s="25" t="s">
        <v>118</v>
      </c>
      <c r="BE94" s="213">
        <f>IF(N94="základní",J94,0)</f>
        <v>0</v>
      </c>
      <c r="BF94" s="213">
        <f>IF(N94="snížená",J94,0)</f>
        <v>0</v>
      </c>
      <c r="BG94" s="213">
        <f>IF(N94="zákl. přenesená",J94,0)</f>
        <v>0</v>
      </c>
      <c r="BH94" s="213">
        <f>IF(N94="sníž. přenesená",J94,0)</f>
        <v>0</v>
      </c>
      <c r="BI94" s="213">
        <f>IF(N94="nulová",J94,0)</f>
        <v>0</v>
      </c>
      <c r="BJ94" s="25" t="s">
        <v>78</v>
      </c>
      <c r="BK94" s="213">
        <f>ROUND(I94*H94,2)</f>
        <v>0</v>
      </c>
      <c r="BL94" s="25" t="s">
        <v>137</v>
      </c>
      <c r="BM94" s="25" t="s">
        <v>192</v>
      </c>
    </row>
    <row r="95" s="11" customFormat="1">
      <c r="B95" s="214"/>
      <c r="D95" s="215" t="s">
        <v>152</v>
      </c>
      <c r="E95" s="216" t="s">
        <v>5</v>
      </c>
      <c r="F95" s="217" t="s">
        <v>193</v>
      </c>
      <c r="H95" s="218">
        <v>3.0299999999999998</v>
      </c>
      <c r="I95" s="219"/>
      <c r="L95" s="214"/>
      <c r="M95" s="220"/>
      <c r="N95" s="221"/>
      <c r="O95" s="221"/>
      <c r="P95" s="221"/>
      <c r="Q95" s="221"/>
      <c r="R95" s="221"/>
      <c r="S95" s="221"/>
      <c r="T95" s="222"/>
      <c r="AT95" s="216" t="s">
        <v>152</v>
      </c>
      <c r="AU95" s="216" t="s">
        <v>80</v>
      </c>
      <c r="AV95" s="11" t="s">
        <v>80</v>
      </c>
      <c r="AW95" s="11" t="s">
        <v>34</v>
      </c>
      <c r="AX95" s="11" t="s">
        <v>70</v>
      </c>
      <c r="AY95" s="216" t="s">
        <v>118</v>
      </c>
    </row>
    <row r="96" s="11" customFormat="1">
      <c r="B96" s="214"/>
      <c r="D96" s="215" t="s">
        <v>152</v>
      </c>
      <c r="E96" s="216" t="s">
        <v>5</v>
      </c>
      <c r="F96" s="217" t="s">
        <v>194</v>
      </c>
      <c r="H96" s="218">
        <v>16</v>
      </c>
      <c r="I96" s="219"/>
      <c r="L96" s="214"/>
      <c r="M96" s="220"/>
      <c r="N96" s="221"/>
      <c r="O96" s="221"/>
      <c r="P96" s="221"/>
      <c r="Q96" s="221"/>
      <c r="R96" s="221"/>
      <c r="S96" s="221"/>
      <c r="T96" s="222"/>
      <c r="AT96" s="216" t="s">
        <v>152</v>
      </c>
      <c r="AU96" s="216" t="s">
        <v>80</v>
      </c>
      <c r="AV96" s="11" t="s">
        <v>80</v>
      </c>
      <c r="AW96" s="11" t="s">
        <v>34</v>
      </c>
      <c r="AX96" s="11" t="s">
        <v>70</v>
      </c>
      <c r="AY96" s="216" t="s">
        <v>118</v>
      </c>
    </row>
    <row r="97" s="13" customFormat="1">
      <c r="B97" s="234"/>
      <c r="D97" s="215" t="s">
        <v>152</v>
      </c>
      <c r="E97" s="235" t="s">
        <v>5</v>
      </c>
      <c r="F97" s="236" t="s">
        <v>195</v>
      </c>
      <c r="H97" s="237">
        <v>19.030000000000001</v>
      </c>
      <c r="I97" s="238"/>
      <c r="L97" s="234"/>
      <c r="M97" s="239"/>
      <c r="N97" s="240"/>
      <c r="O97" s="240"/>
      <c r="P97" s="240"/>
      <c r="Q97" s="240"/>
      <c r="R97" s="240"/>
      <c r="S97" s="240"/>
      <c r="T97" s="241"/>
      <c r="AT97" s="235" t="s">
        <v>152</v>
      </c>
      <c r="AU97" s="235" t="s">
        <v>80</v>
      </c>
      <c r="AV97" s="13" t="s">
        <v>137</v>
      </c>
      <c r="AW97" s="13" t="s">
        <v>34</v>
      </c>
      <c r="AX97" s="13" t="s">
        <v>78</v>
      </c>
      <c r="AY97" s="235" t="s">
        <v>118</v>
      </c>
    </row>
    <row r="98" s="1" customFormat="1" ht="38.25" customHeight="1">
      <c r="B98" s="201"/>
      <c r="C98" s="202" t="s">
        <v>137</v>
      </c>
      <c r="D98" s="202" t="s">
        <v>121</v>
      </c>
      <c r="E98" s="203" t="s">
        <v>196</v>
      </c>
      <c r="F98" s="204" t="s">
        <v>197</v>
      </c>
      <c r="G98" s="205" t="s">
        <v>181</v>
      </c>
      <c r="H98" s="206">
        <v>320.89999999999998</v>
      </c>
      <c r="I98" s="207"/>
      <c r="J98" s="208">
        <f>ROUND(I98*H98,2)</f>
        <v>0</v>
      </c>
      <c r="K98" s="204" t="s">
        <v>182</v>
      </c>
      <c r="L98" s="47"/>
      <c r="M98" s="209" t="s">
        <v>5</v>
      </c>
      <c r="N98" s="210" t="s">
        <v>41</v>
      </c>
      <c r="O98" s="48"/>
      <c r="P98" s="211">
        <f>O98*H98</f>
        <v>0</v>
      </c>
      <c r="Q98" s="211">
        <v>0</v>
      </c>
      <c r="R98" s="211">
        <f>Q98*H98</f>
        <v>0</v>
      </c>
      <c r="S98" s="211">
        <v>0.28999999999999998</v>
      </c>
      <c r="T98" s="212">
        <f>S98*H98</f>
        <v>93.060999999999993</v>
      </c>
      <c r="AR98" s="25" t="s">
        <v>137</v>
      </c>
      <c r="AT98" s="25" t="s">
        <v>121</v>
      </c>
      <c r="AU98" s="25" t="s">
        <v>80</v>
      </c>
      <c r="AY98" s="25" t="s">
        <v>118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25" t="s">
        <v>78</v>
      </c>
      <c r="BK98" s="213">
        <f>ROUND(I98*H98,2)</f>
        <v>0</v>
      </c>
      <c r="BL98" s="25" t="s">
        <v>137</v>
      </c>
      <c r="BM98" s="25" t="s">
        <v>198</v>
      </c>
    </row>
    <row r="99" s="11" customFormat="1">
      <c r="B99" s="214"/>
      <c r="D99" s="215" t="s">
        <v>152</v>
      </c>
      <c r="E99" s="216" t="s">
        <v>5</v>
      </c>
      <c r="F99" s="217" t="s">
        <v>199</v>
      </c>
      <c r="H99" s="218">
        <v>224</v>
      </c>
      <c r="I99" s="219"/>
      <c r="L99" s="214"/>
      <c r="M99" s="220"/>
      <c r="N99" s="221"/>
      <c r="O99" s="221"/>
      <c r="P99" s="221"/>
      <c r="Q99" s="221"/>
      <c r="R99" s="221"/>
      <c r="S99" s="221"/>
      <c r="T99" s="222"/>
      <c r="AT99" s="216" t="s">
        <v>152</v>
      </c>
      <c r="AU99" s="216" t="s">
        <v>80</v>
      </c>
      <c r="AV99" s="11" t="s">
        <v>80</v>
      </c>
      <c r="AW99" s="11" t="s">
        <v>34</v>
      </c>
      <c r="AX99" s="11" t="s">
        <v>70</v>
      </c>
      <c r="AY99" s="216" t="s">
        <v>118</v>
      </c>
    </row>
    <row r="100" s="11" customFormat="1">
      <c r="B100" s="214"/>
      <c r="D100" s="215" t="s">
        <v>152</v>
      </c>
      <c r="E100" s="216" t="s">
        <v>5</v>
      </c>
      <c r="F100" s="217" t="s">
        <v>200</v>
      </c>
      <c r="H100" s="218">
        <v>1.2</v>
      </c>
      <c r="I100" s="219"/>
      <c r="L100" s="214"/>
      <c r="M100" s="220"/>
      <c r="N100" s="221"/>
      <c r="O100" s="221"/>
      <c r="P100" s="221"/>
      <c r="Q100" s="221"/>
      <c r="R100" s="221"/>
      <c r="S100" s="221"/>
      <c r="T100" s="222"/>
      <c r="AT100" s="216" t="s">
        <v>152</v>
      </c>
      <c r="AU100" s="216" t="s">
        <v>80</v>
      </c>
      <c r="AV100" s="11" t="s">
        <v>80</v>
      </c>
      <c r="AW100" s="11" t="s">
        <v>34</v>
      </c>
      <c r="AX100" s="11" t="s">
        <v>70</v>
      </c>
      <c r="AY100" s="216" t="s">
        <v>118</v>
      </c>
    </row>
    <row r="101" s="11" customFormat="1">
      <c r="B101" s="214"/>
      <c r="D101" s="215" t="s">
        <v>152</v>
      </c>
      <c r="E101" s="216" t="s">
        <v>5</v>
      </c>
      <c r="F101" s="217" t="s">
        <v>201</v>
      </c>
      <c r="H101" s="218">
        <v>16</v>
      </c>
      <c r="I101" s="219"/>
      <c r="L101" s="214"/>
      <c r="M101" s="220"/>
      <c r="N101" s="221"/>
      <c r="O101" s="221"/>
      <c r="P101" s="221"/>
      <c r="Q101" s="221"/>
      <c r="R101" s="221"/>
      <c r="S101" s="221"/>
      <c r="T101" s="222"/>
      <c r="AT101" s="216" t="s">
        <v>152</v>
      </c>
      <c r="AU101" s="216" t="s">
        <v>80</v>
      </c>
      <c r="AV101" s="11" t="s">
        <v>80</v>
      </c>
      <c r="AW101" s="11" t="s">
        <v>34</v>
      </c>
      <c r="AX101" s="11" t="s">
        <v>70</v>
      </c>
      <c r="AY101" s="216" t="s">
        <v>118</v>
      </c>
    </row>
    <row r="102" s="11" customFormat="1">
      <c r="B102" s="214"/>
      <c r="D102" s="215" t="s">
        <v>152</v>
      </c>
      <c r="E102" s="216" t="s">
        <v>5</v>
      </c>
      <c r="F102" s="217" t="s">
        <v>202</v>
      </c>
      <c r="H102" s="218">
        <v>79.700000000000003</v>
      </c>
      <c r="I102" s="219"/>
      <c r="L102" s="214"/>
      <c r="M102" s="220"/>
      <c r="N102" s="221"/>
      <c r="O102" s="221"/>
      <c r="P102" s="221"/>
      <c r="Q102" s="221"/>
      <c r="R102" s="221"/>
      <c r="S102" s="221"/>
      <c r="T102" s="222"/>
      <c r="AT102" s="216" t="s">
        <v>152</v>
      </c>
      <c r="AU102" s="216" t="s">
        <v>80</v>
      </c>
      <c r="AV102" s="11" t="s">
        <v>80</v>
      </c>
      <c r="AW102" s="11" t="s">
        <v>34</v>
      </c>
      <c r="AX102" s="11" t="s">
        <v>70</v>
      </c>
      <c r="AY102" s="216" t="s">
        <v>118</v>
      </c>
    </row>
    <row r="103" s="13" customFormat="1">
      <c r="B103" s="234"/>
      <c r="D103" s="215" t="s">
        <v>152</v>
      </c>
      <c r="E103" s="235" t="s">
        <v>5</v>
      </c>
      <c r="F103" s="236" t="s">
        <v>195</v>
      </c>
      <c r="H103" s="237">
        <v>320.89999999999998</v>
      </c>
      <c r="I103" s="238"/>
      <c r="L103" s="234"/>
      <c r="M103" s="239"/>
      <c r="N103" s="240"/>
      <c r="O103" s="240"/>
      <c r="P103" s="240"/>
      <c r="Q103" s="240"/>
      <c r="R103" s="240"/>
      <c r="S103" s="240"/>
      <c r="T103" s="241"/>
      <c r="AT103" s="235" t="s">
        <v>152</v>
      </c>
      <c r="AU103" s="235" t="s">
        <v>80</v>
      </c>
      <c r="AV103" s="13" t="s">
        <v>137</v>
      </c>
      <c r="AW103" s="13" t="s">
        <v>34</v>
      </c>
      <c r="AX103" s="13" t="s">
        <v>78</v>
      </c>
      <c r="AY103" s="235" t="s">
        <v>118</v>
      </c>
    </row>
    <row r="104" s="1" customFormat="1" ht="38.25" customHeight="1">
      <c r="B104" s="201"/>
      <c r="C104" s="202" t="s">
        <v>117</v>
      </c>
      <c r="D104" s="202" t="s">
        <v>121</v>
      </c>
      <c r="E104" s="203" t="s">
        <v>203</v>
      </c>
      <c r="F104" s="204" t="s">
        <v>204</v>
      </c>
      <c r="G104" s="205" t="s">
        <v>181</v>
      </c>
      <c r="H104" s="206">
        <v>84</v>
      </c>
      <c r="I104" s="207"/>
      <c r="J104" s="208">
        <f>ROUND(I104*H104,2)</f>
        <v>0</v>
      </c>
      <c r="K104" s="204" t="s">
        <v>182</v>
      </c>
      <c r="L104" s="47"/>
      <c r="M104" s="209" t="s">
        <v>5</v>
      </c>
      <c r="N104" s="210" t="s">
        <v>41</v>
      </c>
      <c r="O104" s="48"/>
      <c r="P104" s="211">
        <f>O104*H104</f>
        <v>0</v>
      </c>
      <c r="Q104" s="211">
        <v>0</v>
      </c>
      <c r="R104" s="211">
        <f>Q104*H104</f>
        <v>0</v>
      </c>
      <c r="S104" s="211">
        <v>0.23999999999999999</v>
      </c>
      <c r="T104" s="212">
        <f>S104*H104</f>
        <v>20.16</v>
      </c>
      <c r="AR104" s="25" t="s">
        <v>137</v>
      </c>
      <c r="AT104" s="25" t="s">
        <v>121</v>
      </c>
      <c r="AU104" s="25" t="s">
        <v>80</v>
      </c>
      <c r="AY104" s="25" t="s">
        <v>118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25" t="s">
        <v>78</v>
      </c>
      <c r="BK104" s="213">
        <f>ROUND(I104*H104,2)</f>
        <v>0</v>
      </c>
      <c r="BL104" s="25" t="s">
        <v>137</v>
      </c>
      <c r="BM104" s="25" t="s">
        <v>205</v>
      </c>
    </row>
    <row r="105" s="11" customFormat="1">
      <c r="B105" s="214"/>
      <c r="D105" s="215" t="s">
        <v>152</v>
      </c>
      <c r="E105" s="216" t="s">
        <v>5</v>
      </c>
      <c r="F105" s="217" t="s">
        <v>206</v>
      </c>
      <c r="H105" s="218">
        <v>79.700000000000003</v>
      </c>
      <c r="I105" s="219"/>
      <c r="L105" s="214"/>
      <c r="M105" s="220"/>
      <c r="N105" s="221"/>
      <c r="O105" s="221"/>
      <c r="P105" s="221"/>
      <c r="Q105" s="221"/>
      <c r="R105" s="221"/>
      <c r="S105" s="221"/>
      <c r="T105" s="222"/>
      <c r="AT105" s="216" t="s">
        <v>152</v>
      </c>
      <c r="AU105" s="216" t="s">
        <v>80</v>
      </c>
      <c r="AV105" s="11" t="s">
        <v>80</v>
      </c>
      <c r="AW105" s="11" t="s">
        <v>34</v>
      </c>
      <c r="AX105" s="11" t="s">
        <v>70</v>
      </c>
      <c r="AY105" s="216" t="s">
        <v>118</v>
      </c>
    </row>
    <row r="106" s="11" customFormat="1">
      <c r="B106" s="214"/>
      <c r="D106" s="215" t="s">
        <v>152</v>
      </c>
      <c r="E106" s="216" t="s">
        <v>5</v>
      </c>
      <c r="F106" s="217" t="s">
        <v>207</v>
      </c>
      <c r="H106" s="218">
        <v>4.2999999999999998</v>
      </c>
      <c r="I106" s="219"/>
      <c r="L106" s="214"/>
      <c r="M106" s="220"/>
      <c r="N106" s="221"/>
      <c r="O106" s="221"/>
      <c r="P106" s="221"/>
      <c r="Q106" s="221"/>
      <c r="R106" s="221"/>
      <c r="S106" s="221"/>
      <c r="T106" s="222"/>
      <c r="AT106" s="216" t="s">
        <v>152</v>
      </c>
      <c r="AU106" s="216" t="s">
        <v>80</v>
      </c>
      <c r="AV106" s="11" t="s">
        <v>80</v>
      </c>
      <c r="AW106" s="11" t="s">
        <v>34</v>
      </c>
      <c r="AX106" s="11" t="s">
        <v>70</v>
      </c>
      <c r="AY106" s="216" t="s">
        <v>118</v>
      </c>
    </row>
    <row r="107" s="13" customFormat="1">
      <c r="B107" s="234"/>
      <c r="D107" s="215" t="s">
        <v>152</v>
      </c>
      <c r="E107" s="235" t="s">
        <v>5</v>
      </c>
      <c r="F107" s="236" t="s">
        <v>195</v>
      </c>
      <c r="H107" s="237">
        <v>84</v>
      </c>
      <c r="I107" s="238"/>
      <c r="L107" s="234"/>
      <c r="M107" s="239"/>
      <c r="N107" s="240"/>
      <c r="O107" s="240"/>
      <c r="P107" s="240"/>
      <c r="Q107" s="240"/>
      <c r="R107" s="240"/>
      <c r="S107" s="240"/>
      <c r="T107" s="241"/>
      <c r="AT107" s="235" t="s">
        <v>152</v>
      </c>
      <c r="AU107" s="235" t="s">
        <v>80</v>
      </c>
      <c r="AV107" s="13" t="s">
        <v>137</v>
      </c>
      <c r="AW107" s="13" t="s">
        <v>34</v>
      </c>
      <c r="AX107" s="13" t="s">
        <v>78</v>
      </c>
      <c r="AY107" s="235" t="s">
        <v>118</v>
      </c>
    </row>
    <row r="108" s="1" customFormat="1" ht="38.25" customHeight="1">
      <c r="B108" s="201"/>
      <c r="C108" s="202" t="s">
        <v>144</v>
      </c>
      <c r="D108" s="202" t="s">
        <v>121</v>
      </c>
      <c r="E108" s="203" t="s">
        <v>208</v>
      </c>
      <c r="F108" s="204" t="s">
        <v>209</v>
      </c>
      <c r="G108" s="205" t="s">
        <v>181</v>
      </c>
      <c r="H108" s="206">
        <v>79.700000000000003</v>
      </c>
      <c r="I108" s="207"/>
      <c r="J108" s="208">
        <f>ROUND(I108*H108,2)</f>
        <v>0</v>
      </c>
      <c r="K108" s="204" t="s">
        <v>182</v>
      </c>
      <c r="L108" s="47"/>
      <c r="M108" s="209" t="s">
        <v>5</v>
      </c>
      <c r="N108" s="210" t="s">
        <v>41</v>
      </c>
      <c r="O108" s="48"/>
      <c r="P108" s="211">
        <f>O108*H108</f>
        <v>0</v>
      </c>
      <c r="Q108" s="211">
        <v>0</v>
      </c>
      <c r="R108" s="211">
        <f>Q108*H108</f>
        <v>0</v>
      </c>
      <c r="S108" s="211">
        <v>0.098000000000000004</v>
      </c>
      <c r="T108" s="212">
        <f>S108*H108</f>
        <v>7.8106000000000009</v>
      </c>
      <c r="AR108" s="25" t="s">
        <v>137</v>
      </c>
      <c r="AT108" s="25" t="s">
        <v>121</v>
      </c>
      <c r="AU108" s="25" t="s">
        <v>80</v>
      </c>
      <c r="AY108" s="25" t="s">
        <v>118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25" t="s">
        <v>78</v>
      </c>
      <c r="BK108" s="213">
        <f>ROUND(I108*H108,2)</f>
        <v>0</v>
      </c>
      <c r="BL108" s="25" t="s">
        <v>137</v>
      </c>
      <c r="BM108" s="25" t="s">
        <v>210</v>
      </c>
    </row>
    <row r="109" s="11" customFormat="1">
      <c r="B109" s="214"/>
      <c r="D109" s="215" t="s">
        <v>152</v>
      </c>
      <c r="E109" s="216" t="s">
        <v>5</v>
      </c>
      <c r="F109" s="217" t="s">
        <v>211</v>
      </c>
      <c r="H109" s="218">
        <v>79.700000000000003</v>
      </c>
      <c r="I109" s="219"/>
      <c r="L109" s="214"/>
      <c r="M109" s="220"/>
      <c r="N109" s="221"/>
      <c r="O109" s="221"/>
      <c r="P109" s="221"/>
      <c r="Q109" s="221"/>
      <c r="R109" s="221"/>
      <c r="S109" s="221"/>
      <c r="T109" s="222"/>
      <c r="AT109" s="216" t="s">
        <v>152</v>
      </c>
      <c r="AU109" s="216" t="s">
        <v>80</v>
      </c>
      <c r="AV109" s="11" t="s">
        <v>80</v>
      </c>
      <c r="AW109" s="11" t="s">
        <v>34</v>
      </c>
      <c r="AX109" s="11" t="s">
        <v>78</v>
      </c>
      <c r="AY109" s="216" t="s">
        <v>118</v>
      </c>
    </row>
    <row r="110" s="1" customFormat="1" ht="38.25" customHeight="1">
      <c r="B110" s="201"/>
      <c r="C110" s="202" t="s">
        <v>148</v>
      </c>
      <c r="D110" s="202" t="s">
        <v>121</v>
      </c>
      <c r="E110" s="203" t="s">
        <v>212</v>
      </c>
      <c r="F110" s="204" t="s">
        <v>213</v>
      </c>
      <c r="G110" s="205" t="s">
        <v>181</v>
      </c>
      <c r="H110" s="206">
        <v>102.5</v>
      </c>
      <c r="I110" s="207"/>
      <c r="J110" s="208">
        <f>ROUND(I110*H110,2)</f>
        <v>0</v>
      </c>
      <c r="K110" s="204" t="s">
        <v>182</v>
      </c>
      <c r="L110" s="47"/>
      <c r="M110" s="209" t="s">
        <v>5</v>
      </c>
      <c r="N110" s="210" t="s">
        <v>41</v>
      </c>
      <c r="O110" s="48"/>
      <c r="P110" s="211">
        <f>O110*H110</f>
        <v>0</v>
      </c>
      <c r="Q110" s="211">
        <v>4.0000000000000003E-05</v>
      </c>
      <c r="R110" s="211">
        <f>Q110*H110</f>
        <v>0.0041000000000000003</v>
      </c>
      <c r="S110" s="211">
        <v>0.128</v>
      </c>
      <c r="T110" s="212">
        <f>S110*H110</f>
        <v>13.120000000000001</v>
      </c>
      <c r="AR110" s="25" t="s">
        <v>137</v>
      </c>
      <c r="AT110" s="25" t="s">
        <v>121</v>
      </c>
      <c r="AU110" s="25" t="s">
        <v>80</v>
      </c>
      <c r="AY110" s="25" t="s">
        <v>118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25" t="s">
        <v>78</v>
      </c>
      <c r="BK110" s="213">
        <f>ROUND(I110*H110,2)</f>
        <v>0</v>
      </c>
      <c r="BL110" s="25" t="s">
        <v>137</v>
      </c>
      <c r="BM110" s="25" t="s">
        <v>214</v>
      </c>
    </row>
    <row r="111" s="11" customFormat="1">
      <c r="B111" s="214"/>
      <c r="D111" s="215" t="s">
        <v>152</v>
      </c>
      <c r="E111" s="216" t="s">
        <v>5</v>
      </c>
      <c r="F111" s="217" t="s">
        <v>215</v>
      </c>
      <c r="H111" s="218">
        <v>102.5</v>
      </c>
      <c r="I111" s="219"/>
      <c r="L111" s="214"/>
      <c r="M111" s="220"/>
      <c r="N111" s="221"/>
      <c r="O111" s="221"/>
      <c r="P111" s="221"/>
      <c r="Q111" s="221"/>
      <c r="R111" s="221"/>
      <c r="S111" s="221"/>
      <c r="T111" s="222"/>
      <c r="AT111" s="216" t="s">
        <v>152</v>
      </c>
      <c r="AU111" s="216" t="s">
        <v>80</v>
      </c>
      <c r="AV111" s="11" t="s">
        <v>80</v>
      </c>
      <c r="AW111" s="11" t="s">
        <v>34</v>
      </c>
      <c r="AX111" s="11" t="s">
        <v>78</v>
      </c>
      <c r="AY111" s="216" t="s">
        <v>118</v>
      </c>
    </row>
    <row r="112" s="1" customFormat="1" ht="38.25" customHeight="1">
      <c r="B112" s="201"/>
      <c r="C112" s="202" t="s">
        <v>154</v>
      </c>
      <c r="D112" s="202" t="s">
        <v>121</v>
      </c>
      <c r="E112" s="203" t="s">
        <v>216</v>
      </c>
      <c r="F112" s="204" t="s">
        <v>217</v>
      </c>
      <c r="G112" s="205" t="s">
        <v>181</v>
      </c>
      <c r="H112" s="206">
        <v>246</v>
      </c>
      <c r="I112" s="207"/>
      <c r="J112" s="208">
        <f>ROUND(I112*H112,2)</f>
        <v>0</v>
      </c>
      <c r="K112" s="204" t="s">
        <v>182</v>
      </c>
      <c r="L112" s="47"/>
      <c r="M112" s="209" t="s">
        <v>5</v>
      </c>
      <c r="N112" s="210" t="s">
        <v>41</v>
      </c>
      <c r="O112" s="48"/>
      <c r="P112" s="211">
        <f>O112*H112</f>
        <v>0</v>
      </c>
      <c r="Q112" s="211">
        <v>5.0000000000000002E-05</v>
      </c>
      <c r="R112" s="211">
        <f>Q112*H112</f>
        <v>0.0123</v>
      </c>
      <c r="S112" s="211">
        <v>0.128</v>
      </c>
      <c r="T112" s="212">
        <f>S112*H112</f>
        <v>31.488</v>
      </c>
      <c r="AR112" s="25" t="s">
        <v>137</v>
      </c>
      <c r="AT112" s="25" t="s">
        <v>121</v>
      </c>
      <c r="AU112" s="25" t="s">
        <v>80</v>
      </c>
      <c r="AY112" s="25" t="s">
        <v>118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25" t="s">
        <v>78</v>
      </c>
      <c r="BK112" s="213">
        <f>ROUND(I112*H112,2)</f>
        <v>0</v>
      </c>
      <c r="BL112" s="25" t="s">
        <v>137</v>
      </c>
      <c r="BM112" s="25" t="s">
        <v>218</v>
      </c>
    </row>
    <row r="113" s="11" customFormat="1">
      <c r="B113" s="214"/>
      <c r="D113" s="215" t="s">
        <v>152</v>
      </c>
      <c r="E113" s="216" t="s">
        <v>5</v>
      </c>
      <c r="F113" s="217" t="s">
        <v>219</v>
      </c>
      <c r="H113" s="218">
        <v>246</v>
      </c>
      <c r="I113" s="219"/>
      <c r="L113" s="214"/>
      <c r="M113" s="220"/>
      <c r="N113" s="221"/>
      <c r="O113" s="221"/>
      <c r="P113" s="221"/>
      <c r="Q113" s="221"/>
      <c r="R113" s="221"/>
      <c r="S113" s="221"/>
      <c r="T113" s="222"/>
      <c r="AT113" s="216" t="s">
        <v>152</v>
      </c>
      <c r="AU113" s="216" t="s">
        <v>80</v>
      </c>
      <c r="AV113" s="11" t="s">
        <v>80</v>
      </c>
      <c r="AW113" s="11" t="s">
        <v>34</v>
      </c>
      <c r="AX113" s="11" t="s">
        <v>78</v>
      </c>
      <c r="AY113" s="216" t="s">
        <v>118</v>
      </c>
    </row>
    <row r="114" s="1" customFormat="1" ht="38.25" customHeight="1">
      <c r="B114" s="201"/>
      <c r="C114" s="202" t="s">
        <v>160</v>
      </c>
      <c r="D114" s="202" t="s">
        <v>121</v>
      </c>
      <c r="E114" s="203" t="s">
        <v>220</v>
      </c>
      <c r="F114" s="204" t="s">
        <v>221</v>
      </c>
      <c r="G114" s="205" t="s">
        <v>222</v>
      </c>
      <c r="H114" s="206">
        <v>50</v>
      </c>
      <c r="I114" s="207"/>
      <c r="J114" s="208">
        <f>ROUND(I114*H114,2)</f>
        <v>0</v>
      </c>
      <c r="K114" s="204" t="s">
        <v>182</v>
      </c>
      <c r="L114" s="47"/>
      <c r="M114" s="209" t="s">
        <v>5</v>
      </c>
      <c r="N114" s="210" t="s">
        <v>41</v>
      </c>
      <c r="O114" s="48"/>
      <c r="P114" s="211">
        <f>O114*H114</f>
        <v>0</v>
      </c>
      <c r="Q114" s="211">
        <v>0</v>
      </c>
      <c r="R114" s="211">
        <f>Q114*H114</f>
        <v>0</v>
      </c>
      <c r="S114" s="211">
        <v>0.28999999999999998</v>
      </c>
      <c r="T114" s="212">
        <f>S114*H114</f>
        <v>14.499999999999998</v>
      </c>
      <c r="AR114" s="25" t="s">
        <v>137</v>
      </c>
      <c r="AT114" s="25" t="s">
        <v>121</v>
      </c>
      <c r="AU114" s="25" t="s">
        <v>80</v>
      </c>
      <c r="AY114" s="25" t="s">
        <v>118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25" t="s">
        <v>78</v>
      </c>
      <c r="BK114" s="213">
        <f>ROUND(I114*H114,2)</f>
        <v>0</v>
      </c>
      <c r="BL114" s="25" t="s">
        <v>137</v>
      </c>
      <c r="BM114" s="25" t="s">
        <v>223</v>
      </c>
    </row>
    <row r="115" s="11" customFormat="1">
      <c r="B115" s="214"/>
      <c r="D115" s="215" t="s">
        <v>152</v>
      </c>
      <c r="E115" s="216" t="s">
        <v>5</v>
      </c>
      <c r="F115" s="217" t="s">
        <v>224</v>
      </c>
      <c r="H115" s="218">
        <v>50</v>
      </c>
      <c r="I115" s="219"/>
      <c r="L115" s="214"/>
      <c r="M115" s="220"/>
      <c r="N115" s="221"/>
      <c r="O115" s="221"/>
      <c r="P115" s="221"/>
      <c r="Q115" s="221"/>
      <c r="R115" s="221"/>
      <c r="S115" s="221"/>
      <c r="T115" s="222"/>
      <c r="AT115" s="216" t="s">
        <v>152</v>
      </c>
      <c r="AU115" s="216" t="s">
        <v>80</v>
      </c>
      <c r="AV115" s="11" t="s">
        <v>80</v>
      </c>
      <c r="AW115" s="11" t="s">
        <v>34</v>
      </c>
      <c r="AX115" s="11" t="s">
        <v>78</v>
      </c>
      <c r="AY115" s="216" t="s">
        <v>118</v>
      </c>
    </row>
    <row r="116" s="1" customFormat="1" ht="38.25" customHeight="1">
      <c r="B116" s="201"/>
      <c r="C116" s="202" t="s">
        <v>225</v>
      </c>
      <c r="D116" s="202" t="s">
        <v>121</v>
      </c>
      <c r="E116" s="203" t="s">
        <v>226</v>
      </c>
      <c r="F116" s="204" t="s">
        <v>227</v>
      </c>
      <c r="G116" s="205" t="s">
        <v>222</v>
      </c>
      <c r="H116" s="206">
        <v>197</v>
      </c>
      <c r="I116" s="207"/>
      <c r="J116" s="208">
        <f>ROUND(I116*H116,2)</f>
        <v>0</v>
      </c>
      <c r="K116" s="204" t="s">
        <v>182</v>
      </c>
      <c r="L116" s="47"/>
      <c r="M116" s="209" t="s">
        <v>5</v>
      </c>
      <c r="N116" s="210" t="s">
        <v>41</v>
      </c>
      <c r="O116" s="48"/>
      <c r="P116" s="211">
        <f>O116*H116</f>
        <v>0</v>
      </c>
      <c r="Q116" s="211">
        <v>0</v>
      </c>
      <c r="R116" s="211">
        <f>Q116*H116</f>
        <v>0</v>
      </c>
      <c r="S116" s="211">
        <v>0.20499999999999999</v>
      </c>
      <c r="T116" s="212">
        <f>S116*H116</f>
        <v>40.384999999999998</v>
      </c>
      <c r="AR116" s="25" t="s">
        <v>137</v>
      </c>
      <c r="AT116" s="25" t="s">
        <v>121</v>
      </c>
      <c r="AU116" s="25" t="s">
        <v>80</v>
      </c>
      <c r="AY116" s="25" t="s">
        <v>118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25" t="s">
        <v>78</v>
      </c>
      <c r="BK116" s="213">
        <f>ROUND(I116*H116,2)</f>
        <v>0</v>
      </c>
      <c r="BL116" s="25" t="s">
        <v>137</v>
      </c>
      <c r="BM116" s="25" t="s">
        <v>228</v>
      </c>
    </row>
    <row r="117" s="11" customFormat="1">
      <c r="B117" s="214"/>
      <c r="D117" s="215" t="s">
        <v>152</v>
      </c>
      <c r="E117" s="216" t="s">
        <v>5</v>
      </c>
      <c r="F117" s="217" t="s">
        <v>229</v>
      </c>
      <c r="H117" s="218">
        <v>197</v>
      </c>
      <c r="I117" s="219"/>
      <c r="L117" s="214"/>
      <c r="M117" s="220"/>
      <c r="N117" s="221"/>
      <c r="O117" s="221"/>
      <c r="P117" s="221"/>
      <c r="Q117" s="221"/>
      <c r="R117" s="221"/>
      <c r="S117" s="221"/>
      <c r="T117" s="222"/>
      <c r="AT117" s="216" t="s">
        <v>152</v>
      </c>
      <c r="AU117" s="216" t="s">
        <v>80</v>
      </c>
      <c r="AV117" s="11" t="s">
        <v>80</v>
      </c>
      <c r="AW117" s="11" t="s">
        <v>34</v>
      </c>
      <c r="AX117" s="11" t="s">
        <v>78</v>
      </c>
      <c r="AY117" s="216" t="s">
        <v>118</v>
      </c>
    </row>
    <row r="118" s="1" customFormat="1" ht="38.25" customHeight="1">
      <c r="B118" s="201"/>
      <c r="C118" s="202" t="s">
        <v>230</v>
      </c>
      <c r="D118" s="202" t="s">
        <v>121</v>
      </c>
      <c r="E118" s="203" t="s">
        <v>231</v>
      </c>
      <c r="F118" s="204" t="s">
        <v>232</v>
      </c>
      <c r="G118" s="205" t="s">
        <v>222</v>
      </c>
      <c r="H118" s="206">
        <v>30.600000000000001</v>
      </c>
      <c r="I118" s="207"/>
      <c r="J118" s="208">
        <f>ROUND(I118*H118,2)</f>
        <v>0</v>
      </c>
      <c r="K118" s="204" t="s">
        <v>182</v>
      </c>
      <c r="L118" s="47"/>
      <c r="M118" s="209" t="s">
        <v>5</v>
      </c>
      <c r="N118" s="210" t="s">
        <v>41</v>
      </c>
      <c r="O118" s="48"/>
      <c r="P118" s="211">
        <f>O118*H118</f>
        <v>0</v>
      </c>
      <c r="Q118" s="211">
        <v>0</v>
      </c>
      <c r="R118" s="211">
        <f>Q118*H118</f>
        <v>0</v>
      </c>
      <c r="S118" s="211">
        <v>0.11500000000000001</v>
      </c>
      <c r="T118" s="212">
        <f>S118*H118</f>
        <v>3.5190000000000001</v>
      </c>
      <c r="AR118" s="25" t="s">
        <v>137</v>
      </c>
      <c r="AT118" s="25" t="s">
        <v>121</v>
      </c>
      <c r="AU118" s="25" t="s">
        <v>80</v>
      </c>
      <c r="AY118" s="25" t="s">
        <v>118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25" t="s">
        <v>78</v>
      </c>
      <c r="BK118" s="213">
        <f>ROUND(I118*H118,2)</f>
        <v>0</v>
      </c>
      <c r="BL118" s="25" t="s">
        <v>137</v>
      </c>
      <c r="BM118" s="25" t="s">
        <v>233</v>
      </c>
    </row>
    <row r="119" s="11" customFormat="1">
      <c r="B119" s="214"/>
      <c r="D119" s="215" t="s">
        <v>152</v>
      </c>
      <c r="E119" s="216" t="s">
        <v>5</v>
      </c>
      <c r="F119" s="217" t="s">
        <v>234</v>
      </c>
      <c r="H119" s="218">
        <v>30.600000000000001</v>
      </c>
      <c r="I119" s="219"/>
      <c r="L119" s="214"/>
      <c r="M119" s="220"/>
      <c r="N119" s="221"/>
      <c r="O119" s="221"/>
      <c r="P119" s="221"/>
      <c r="Q119" s="221"/>
      <c r="R119" s="221"/>
      <c r="S119" s="221"/>
      <c r="T119" s="222"/>
      <c r="AT119" s="216" t="s">
        <v>152</v>
      </c>
      <c r="AU119" s="216" t="s">
        <v>80</v>
      </c>
      <c r="AV119" s="11" t="s">
        <v>80</v>
      </c>
      <c r="AW119" s="11" t="s">
        <v>34</v>
      </c>
      <c r="AX119" s="11" t="s">
        <v>78</v>
      </c>
      <c r="AY119" s="216" t="s">
        <v>118</v>
      </c>
    </row>
    <row r="120" s="1" customFormat="1" ht="25.5" customHeight="1">
      <c r="B120" s="201"/>
      <c r="C120" s="202" t="s">
        <v>235</v>
      </c>
      <c r="D120" s="202" t="s">
        <v>121</v>
      </c>
      <c r="E120" s="203" t="s">
        <v>236</v>
      </c>
      <c r="F120" s="204" t="s">
        <v>237</v>
      </c>
      <c r="G120" s="205" t="s">
        <v>222</v>
      </c>
      <c r="H120" s="206">
        <v>7.5</v>
      </c>
      <c r="I120" s="207"/>
      <c r="J120" s="208">
        <f>ROUND(I120*H120,2)</f>
        <v>0</v>
      </c>
      <c r="K120" s="204" t="s">
        <v>182</v>
      </c>
      <c r="L120" s="47"/>
      <c r="M120" s="209" t="s">
        <v>5</v>
      </c>
      <c r="N120" s="210" t="s">
        <v>41</v>
      </c>
      <c r="O120" s="48"/>
      <c r="P120" s="211">
        <f>O120*H120</f>
        <v>0</v>
      </c>
      <c r="Q120" s="211">
        <v>0</v>
      </c>
      <c r="R120" s="211">
        <f>Q120*H120</f>
        <v>0</v>
      </c>
      <c r="S120" s="211">
        <v>0.040000000000000001</v>
      </c>
      <c r="T120" s="212">
        <f>S120*H120</f>
        <v>0.29999999999999999</v>
      </c>
      <c r="AR120" s="25" t="s">
        <v>137</v>
      </c>
      <c r="AT120" s="25" t="s">
        <v>121</v>
      </c>
      <c r="AU120" s="25" t="s">
        <v>80</v>
      </c>
      <c r="AY120" s="25" t="s">
        <v>118</v>
      </c>
      <c r="BE120" s="213">
        <f>IF(N120="základní",J120,0)</f>
        <v>0</v>
      </c>
      <c r="BF120" s="213">
        <f>IF(N120="snížená",J120,0)</f>
        <v>0</v>
      </c>
      <c r="BG120" s="213">
        <f>IF(N120="zákl. přenesená",J120,0)</f>
        <v>0</v>
      </c>
      <c r="BH120" s="213">
        <f>IF(N120="sníž. přenesená",J120,0)</f>
        <v>0</v>
      </c>
      <c r="BI120" s="213">
        <f>IF(N120="nulová",J120,0)</f>
        <v>0</v>
      </c>
      <c r="BJ120" s="25" t="s">
        <v>78</v>
      </c>
      <c r="BK120" s="213">
        <f>ROUND(I120*H120,2)</f>
        <v>0</v>
      </c>
      <c r="BL120" s="25" t="s">
        <v>137</v>
      </c>
      <c r="BM120" s="25" t="s">
        <v>238</v>
      </c>
    </row>
    <row r="121" s="11" customFormat="1">
      <c r="B121" s="214"/>
      <c r="D121" s="215" t="s">
        <v>152</v>
      </c>
      <c r="E121" s="216" t="s">
        <v>5</v>
      </c>
      <c r="F121" s="217" t="s">
        <v>239</v>
      </c>
      <c r="H121" s="218">
        <v>7.5</v>
      </c>
      <c r="I121" s="219"/>
      <c r="L121" s="214"/>
      <c r="M121" s="220"/>
      <c r="N121" s="221"/>
      <c r="O121" s="221"/>
      <c r="P121" s="221"/>
      <c r="Q121" s="221"/>
      <c r="R121" s="221"/>
      <c r="S121" s="221"/>
      <c r="T121" s="222"/>
      <c r="AT121" s="216" t="s">
        <v>152</v>
      </c>
      <c r="AU121" s="216" t="s">
        <v>80</v>
      </c>
      <c r="AV121" s="11" t="s">
        <v>80</v>
      </c>
      <c r="AW121" s="11" t="s">
        <v>34</v>
      </c>
      <c r="AX121" s="11" t="s">
        <v>78</v>
      </c>
      <c r="AY121" s="216" t="s">
        <v>118</v>
      </c>
    </row>
    <row r="122" s="1" customFormat="1" ht="63.75" customHeight="1">
      <c r="B122" s="201"/>
      <c r="C122" s="202" t="s">
        <v>240</v>
      </c>
      <c r="D122" s="202" t="s">
        <v>121</v>
      </c>
      <c r="E122" s="203" t="s">
        <v>241</v>
      </c>
      <c r="F122" s="204" t="s">
        <v>242</v>
      </c>
      <c r="G122" s="205" t="s">
        <v>222</v>
      </c>
      <c r="H122" s="206">
        <v>23.5</v>
      </c>
      <c r="I122" s="207"/>
      <c r="J122" s="208">
        <f>ROUND(I122*H122,2)</f>
        <v>0</v>
      </c>
      <c r="K122" s="204" t="s">
        <v>182</v>
      </c>
      <c r="L122" s="47"/>
      <c r="M122" s="209" t="s">
        <v>5</v>
      </c>
      <c r="N122" s="210" t="s">
        <v>41</v>
      </c>
      <c r="O122" s="48"/>
      <c r="P122" s="211">
        <f>O122*H122</f>
        <v>0</v>
      </c>
      <c r="Q122" s="211">
        <v>0.01269</v>
      </c>
      <c r="R122" s="211">
        <f>Q122*H122</f>
        <v>0.29821500000000001</v>
      </c>
      <c r="S122" s="211">
        <v>0</v>
      </c>
      <c r="T122" s="212">
        <f>S122*H122</f>
        <v>0</v>
      </c>
      <c r="AR122" s="25" t="s">
        <v>137</v>
      </c>
      <c r="AT122" s="25" t="s">
        <v>121</v>
      </c>
      <c r="AU122" s="25" t="s">
        <v>80</v>
      </c>
      <c r="AY122" s="25" t="s">
        <v>118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25" t="s">
        <v>78</v>
      </c>
      <c r="BK122" s="213">
        <f>ROUND(I122*H122,2)</f>
        <v>0</v>
      </c>
      <c r="BL122" s="25" t="s">
        <v>137</v>
      </c>
      <c r="BM122" s="25" t="s">
        <v>243</v>
      </c>
    </row>
    <row r="123" s="11" customFormat="1">
      <c r="B123" s="214"/>
      <c r="D123" s="215" t="s">
        <v>152</v>
      </c>
      <c r="E123" s="216" t="s">
        <v>5</v>
      </c>
      <c r="F123" s="217" t="s">
        <v>244</v>
      </c>
      <c r="H123" s="218">
        <v>23.5</v>
      </c>
      <c r="I123" s="219"/>
      <c r="L123" s="214"/>
      <c r="M123" s="220"/>
      <c r="N123" s="221"/>
      <c r="O123" s="221"/>
      <c r="P123" s="221"/>
      <c r="Q123" s="221"/>
      <c r="R123" s="221"/>
      <c r="S123" s="221"/>
      <c r="T123" s="222"/>
      <c r="AT123" s="216" t="s">
        <v>152</v>
      </c>
      <c r="AU123" s="216" t="s">
        <v>80</v>
      </c>
      <c r="AV123" s="11" t="s">
        <v>80</v>
      </c>
      <c r="AW123" s="11" t="s">
        <v>34</v>
      </c>
      <c r="AX123" s="11" t="s">
        <v>78</v>
      </c>
      <c r="AY123" s="216" t="s">
        <v>118</v>
      </c>
    </row>
    <row r="124" s="1" customFormat="1" ht="63.75" customHeight="1">
      <c r="B124" s="201"/>
      <c r="C124" s="202" t="s">
        <v>245</v>
      </c>
      <c r="D124" s="202" t="s">
        <v>121</v>
      </c>
      <c r="E124" s="203" t="s">
        <v>246</v>
      </c>
      <c r="F124" s="204" t="s">
        <v>247</v>
      </c>
      <c r="G124" s="205" t="s">
        <v>222</v>
      </c>
      <c r="H124" s="206">
        <v>55</v>
      </c>
      <c r="I124" s="207"/>
      <c r="J124" s="208">
        <f>ROUND(I124*H124,2)</f>
        <v>0</v>
      </c>
      <c r="K124" s="204" t="s">
        <v>182</v>
      </c>
      <c r="L124" s="47"/>
      <c r="M124" s="209" t="s">
        <v>5</v>
      </c>
      <c r="N124" s="210" t="s">
        <v>41</v>
      </c>
      <c r="O124" s="48"/>
      <c r="P124" s="211">
        <f>O124*H124</f>
        <v>0</v>
      </c>
      <c r="Q124" s="211">
        <v>0.036900000000000002</v>
      </c>
      <c r="R124" s="211">
        <f>Q124*H124</f>
        <v>2.0295000000000001</v>
      </c>
      <c r="S124" s="211">
        <v>0</v>
      </c>
      <c r="T124" s="212">
        <f>S124*H124</f>
        <v>0</v>
      </c>
      <c r="AR124" s="25" t="s">
        <v>137</v>
      </c>
      <c r="AT124" s="25" t="s">
        <v>121</v>
      </c>
      <c r="AU124" s="25" t="s">
        <v>80</v>
      </c>
      <c r="AY124" s="25" t="s">
        <v>118</v>
      </c>
      <c r="BE124" s="213">
        <f>IF(N124="základní",J124,0)</f>
        <v>0</v>
      </c>
      <c r="BF124" s="213">
        <f>IF(N124="snížená",J124,0)</f>
        <v>0</v>
      </c>
      <c r="BG124" s="213">
        <f>IF(N124="zákl. přenesená",J124,0)</f>
        <v>0</v>
      </c>
      <c r="BH124" s="213">
        <f>IF(N124="sníž. přenesená",J124,0)</f>
        <v>0</v>
      </c>
      <c r="BI124" s="213">
        <f>IF(N124="nulová",J124,0)</f>
        <v>0</v>
      </c>
      <c r="BJ124" s="25" t="s">
        <v>78</v>
      </c>
      <c r="BK124" s="213">
        <f>ROUND(I124*H124,2)</f>
        <v>0</v>
      </c>
      <c r="BL124" s="25" t="s">
        <v>137</v>
      </c>
      <c r="BM124" s="25" t="s">
        <v>248</v>
      </c>
    </row>
    <row r="125" s="11" customFormat="1">
      <c r="B125" s="214"/>
      <c r="D125" s="215" t="s">
        <v>152</v>
      </c>
      <c r="E125" s="216" t="s">
        <v>5</v>
      </c>
      <c r="F125" s="217" t="s">
        <v>249</v>
      </c>
      <c r="H125" s="218">
        <v>55</v>
      </c>
      <c r="I125" s="219"/>
      <c r="L125" s="214"/>
      <c r="M125" s="220"/>
      <c r="N125" s="221"/>
      <c r="O125" s="221"/>
      <c r="P125" s="221"/>
      <c r="Q125" s="221"/>
      <c r="R125" s="221"/>
      <c r="S125" s="221"/>
      <c r="T125" s="222"/>
      <c r="AT125" s="216" t="s">
        <v>152</v>
      </c>
      <c r="AU125" s="216" t="s">
        <v>80</v>
      </c>
      <c r="AV125" s="11" t="s">
        <v>80</v>
      </c>
      <c r="AW125" s="11" t="s">
        <v>34</v>
      </c>
      <c r="AX125" s="11" t="s">
        <v>78</v>
      </c>
      <c r="AY125" s="216" t="s">
        <v>118</v>
      </c>
    </row>
    <row r="126" s="1" customFormat="1" ht="25.5" customHeight="1">
      <c r="B126" s="201"/>
      <c r="C126" s="202" t="s">
        <v>11</v>
      </c>
      <c r="D126" s="202" t="s">
        <v>121</v>
      </c>
      <c r="E126" s="203" t="s">
        <v>250</v>
      </c>
      <c r="F126" s="204" t="s">
        <v>251</v>
      </c>
      <c r="G126" s="205" t="s">
        <v>252</v>
      </c>
      <c r="H126" s="206">
        <v>40.200000000000003</v>
      </c>
      <c r="I126" s="207"/>
      <c r="J126" s="208">
        <f>ROUND(I126*H126,2)</f>
        <v>0</v>
      </c>
      <c r="K126" s="204" t="s">
        <v>182</v>
      </c>
      <c r="L126" s="47"/>
      <c r="M126" s="209" t="s">
        <v>5</v>
      </c>
      <c r="N126" s="210" t="s">
        <v>41</v>
      </c>
      <c r="O126" s="48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AR126" s="25" t="s">
        <v>137</v>
      </c>
      <c r="AT126" s="25" t="s">
        <v>121</v>
      </c>
      <c r="AU126" s="25" t="s">
        <v>80</v>
      </c>
      <c r="AY126" s="25" t="s">
        <v>118</v>
      </c>
      <c r="BE126" s="213">
        <f>IF(N126="základní",J126,0)</f>
        <v>0</v>
      </c>
      <c r="BF126" s="213">
        <f>IF(N126="snížená",J126,0)</f>
        <v>0</v>
      </c>
      <c r="BG126" s="213">
        <f>IF(N126="zákl. přenesená",J126,0)</f>
        <v>0</v>
      </c>
      <c r="BH126" s="213">
        <f>IF(N126="sníž. přenesená",J126,0)</f>
        <v>0</v>
      </c>
      <c r="BI126" s="213">
        <f>IF(N126="nulová",J126,0)</f>
        <v>0</v>
      </c>
      <c r="BJ126" s="25" t="s">
        <v>78</v>
      </c>
      <c r="BK126" s="213">
        <f>ROUND(I126*H126,2)</f>
        <v>0</v>
      </c>
      <c r="BL126" s="25" t="s">
        <v>137</v>
      </c>
      <c r="BM126" s="25" t="s">
        <v>253</v>
      </c>
    </row>
    <row r="127" s="11" customFormat="1">
      <c r="B127" s="214"/>
      <c r="D127" s="215" t="s">
        <v>152</v>
      </c>
      <c r="E127" s="216" t="s">
        <v>5</v>
      </c>
      <c r="F127" s="217" t="s">
        <v>254</v>
      </c>
      <c r="H127" s="218">
        <v>40.200000000000003</v>
      </c>
      <c r="I127" s="219"/>
      <c r="L127" s="214"/>
      <c r="M127" s="220"/>
      <c r="N127" s="221"/>
      <c r="O127" s="221"/>
      <c r="P127" s="221"/>
      <c r="Q127" s="221"/>
      <c r="R127" s="221"/>
      <c r="S127" s="221"/>
      <c r="T127" s="222"/>
      <c r="AT127" s="216" t="s">
        <v>152</v>
      </c>
      <c r="AU127" s="216" t="s">
        <v>80</v>
      </c>
      <c r="AV127" s="11" t="s">
        <v>80</v>
      </c>
      <c r="AW127" s="11" t="s">
        <v>34</v>
      </c>
      <c r="AX127" s="11" t="s">
        <v>78</v>
      </c>
      <c r="AY127" s="216" t="s">
        <v>118</v>
      </c>
    </row>
    <row r="128" s="1" customFormat="1" ht="51" customHeight="1">
      <c r="B128" s="201"/>
      <c r="C128" s="202" t="s">
        <v>255</v>
      </c>
      <c r="D128" s="202" t="s">
        <v>121</v>
      </c>
      <c r="E128" s="203" t="s">
        <v>256</v>
      </c>
      <c r="F128" s="204" t="s">
        <v>257</v>
      </c>
      <c r="G128" s="205" t="s">
        <v>252</v>
      </c>
      <c r="H128" s="206">
        <v>6</v>
      </c>
      <c r="I128" s="207"/>
      <c r="J128" s="208">
        <f>ROUND(I128*H128,2)</f>
        <v>0</v>
      </c>
      <c r="K128" s="204" t="s">
        <v>182</v>
      </c>
      <c r="L128" s="47"/>
      <c r="M128" s="209" t="s">
        <v>5</v>
      </c>
      <c r="N128" s="210" t="s">
        <v>41</v>
      </c>
      <c r="O128" s="48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AR128" s="25" t="s">
        <v>137</v>
      </c>
      <c r="AT128" s="25" t="s">
        <v>121</v>
      </c>
      <c r="AU128" s="25" t="s">
        <v>80</v>
      </c>
      <c r="AY128" s="25" t="s">
        <v>118</v>
      </c>
      <c r="BE128" s="213">
        <f>IF(N128="základní",J128,0)</f>
        <v>0</v>
      </c>
      <c r="BF128" s="213">
        <f>IF(N128="snížená",J128,0)</f>
        <v>0</v>
      </c>
      <c r="BG128" s="213">
        <f>IF(N128="zákl. přenesená",J128,0)</f>
        <v>0</v>
      </c>
      <c r="BH128" s="213">
        <f>IF(N128="sníž. přenesená",J128,0)</f>
        <v>0</v>
      </c>
      <c r="BI128" s="213">
        <f>IF(N128="nulová",J128,0)</f>
        <v>0</v>
      </c>
      <c r="BJ128" s="25" t="s">
        <v>78</v>
      </c>
      <c r="BK128" s="213">
        <f>ROUND(I128*H128,2)</f>
        <v>0</v>
      </c>
      <c r="BL128" s="25" t="s">
        <v>137</v>
      </c>
      <c r="BM128" s="25" t="s">
        <v>258</v>
      </c>
    </row>
    <row r="129" s="11" customFormat="1">
      <c r="B129" s="214"/>
      <c r="D129" s="215" t="s">
        <v>152</v>
      </c>
      <c r="E129" s="216" t="s">
        <v>5</v>
      </c>
      <c r="F129" s="217" t="s">
        <v>259</v>
      </c>
      <c r="H129" s="218">
        <v>6</v>
      </c>
      <c r="I129" s="219"/>
      <c r="L129" s="214"/>
      <c r="M129" s="220"/>
      <c r="N129" s="221"/>
      <c r="O129" s="221"/>
      <c r="P129" s="221"/>
      <c r="Q129" s="221"/>
      <c r="R129" s="221"/>
      <c r="S129" s="221"/>
      <c r="T129" s="222"/>
      <c r="AT129" s="216" t="s">
        <v>152</v>
      </c>
      <c r="AU129" s="216" t="s">
        <v>80</v>
      </c>
      <c r="AV129" s="11" t="s">
        <v>80</v>
      </c>
      <c r="AW129" s="11" t="s">
        <v>34</v>
      </c>
      <c r="AX129" s="11" t="s">
        <v>78</v>
      </c>
      <c r="AY129" s="216" t="s">
        <v>118</v>
      </c>
    </row>
    <row r="130" s="1" customFormat="1" ht="38.25" customHeight="1">
      <c r="B130" s="201"/>
      <c r="C130" s="202" t="s">
        <v>260</v>
      </c>
      <c r="D130" s="202" t="s">
        <v>121</v>
      </c>
      <c r="E130" s="203" t="s">
        <v>261</v>
      </c>
      <c r="F130" s="204" t="s">
        <v>262</v>
      </c>
      <c r="G130" s="205" t="s">
        <v>252</v>
      </c>
      <c r="H130" s="206">
        <v>47.25</v>
      </c>
      <c r="I130" s="207"/>
      <c r="J130" s="208">
        <f>ROUND(I130*H130,2)</f>
        <v>0</v>
      </c>
      <c r="K130" s="204" t="s">
        <v>182</v>
      </c>
      <c r="L130" s="47"/>
      <c r="M130" s="209" t="s">
        <v>5</v>
      </c>
      <c r="N130" s="210" t="s">
        <v>41</v>
      </c>
      <c r="O130" s="48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AR130" s="25" t="s">
        <v>137</v>
      </c>
      <c r="AT130" s="25" t="s">
        <v>121</v>
      </c>
      <c r="AU130" s="25" t="s">
        <v>80</v>
      </c>
      <c r="AY130" s="25" t="s">
        <v>118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25" t="s">
        <v>78</v>
      </c>
      <c r="BK130" s="213">
        <f>ROUND(I130*H130,2)</f>
        <v>0</v>
      </c>
      <c r="BL130" s="25" t="s">
        <v>137</v>
      </c>
      <c r="BM130" s="25" t="s">
        <v>263</v>
      </c>
    </row>
    <row r="131" s="11" customFormat="1">
      <c r="B131" s="214"/>
      <c r="D131" s="215" t="s">
        <v>152</v>
      </c>
      <c r="E131" s="216" t="s">
        <v>5</v>
      </c>
      <c r="F131" s="217" t="s">
        <v>264</v>
      </c>
      <c r="H131" s="218">
        <v>47.25</v>
      </c>
      <c r="I131" s="219"/>
      <c r="L131" s="214"/>
      <c r="M131" s="220"/>
      <c r="N131" s="221"/>
      <c r="O131" s="221"/>
      <c r="P131" s="221"/>
      <c r="Q131" s="221"/>
      <c r="R131" s="221"/>
      <c r="S131" s="221"/>
      <c r="T131" s="222"/>
      <c r="AT131" s="216" t="s">
        <v>152</v>
      </c>
      <c r="AU131" s="216" t="s">
        <v>80</v>
      </c>
      <c r="AV131" s="11" t="s">
        <v>80</v>
      </c>
      <c r="AW131" s="11" t="s">
        <v>34</v>
      </c>
      <c r="AX131" s="11" t="s">
        <v>78</v>
      </c>
      <c r="AY131" s="216" t="s">
        <v>118</v>
      </c>
    </row>
    <row r="132" s="1" customFormat="1" ht="38.25" customHeight="1">
      <c r="B132" s="201"/>
      <c r="C132" s="202" t="s">
        <v>265</v>
      </c>
      <c r="D132" s="202" t="s">
        <v>121</v>
      </c>
      <c r="E132" s="203" t="s">
        <v>266</v>
      </c>
      <c r="F132" s="204" t="s">
        <v>267</v>
      </c>
      <c r="G132" s="205" t="s">
        <v>252</v>
      </c>
      <c r="H132" s="206">
        <v>47.25</v>
      </c>
      <c r="I132" s="207"/>
      <c r="J132" s="208">
        <f>ROUND(I132*H132,2)</f>
        <v>0</v>
      </c>
      <c r="K132" s="204" t="s">
        <v>182</v>
      </c>
      <c r="L132" s="47"/>
      <c r="M132" s="209" t="s">
        <v>5</v>
      </c>
      <c r="N132" s="210" t="s">
        <v>41</v>
      </c>
      <c r="O132" s="48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AR132" s="25" t="s">
        <v>137</v>
      </c>
      <c r="AT132" s="25" t="s">
        <v>121</v>
      </c>
      <c r="AU132" s="25" t="s">
        <v>80</v>
      </c>
      <c r="AY132" s="25" t="s">
        <v>118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25" t="s">
        <v>78</v>
      </c>
      <c r="BK132" s="213">
        <f>ROUND(I132*H132,2)</f>
        <v>0</v>
      </c>
      <c r="BL132" s="25" t="s">
        <v>137</v>
      </c>
      <c r="BM132" s="25" t="s">
        <v>268</v>
      </c>
    </row>
    <row r="133" s="1" customFormat="1" ht="25.5" customHeight="1">
      <c r="B133" s="201"/>
      <c r="C133" s="202" t="s">
        <v>269</v>
      </c>
      <c r="D133" s="202" t="s">
        <v>121</v>
      </c>
      <c r="E133" s="203" t="s">
        <v>270</v>
      </c>
      <c r="F133" s="204" t="s">
        <v>271</v>
      </c>
      <c r="G133" s="205" t="s">
        <v>252</v>
      </c>
      <c r="H133" s="206">
        <v>37.893000000000001</v>
      </c>
      <c r="I133" s="207"/>
      <c r="J133" s="208">
        <f>ROUND(I133*H133,2)</f>
        <v>0</v>
      </c>
      <c r="K133" s="204" t="s">
        <v>182</v>
      </c>
      <c r="L133" s="47"/>
      <c r="M133" s="209" t="s">
        <v>5</v>
      </c>
      <c r="N133" s="210" t="s">
        <v>41</v>
      </c>
      <c r="O133" s="48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AR133" s="25" t="s">
        <v>137</v>
      </c>
      <c r="AT133" s="25" t="s">
        <v>121</v>
      </c>
      <c r="AU133" s="25" t="s">
        <v>80</v>
      </c>
      <c r="AY133" s="25" t="s">
        <v>118</v>
      </c>
      <c r="BE133" s="213">
        <f>IF(N133="základní",J133,0)</f>
        <v>0</v>
      </c>
      <c r="BF133" s="213">
        <f>IF(N133="snížená",J133,0)</f>
        <v>0</v>
      </c>
      <c r="BG133" s="213">
        <f>IF(N133="zákl. přenesená",J133,0)</f>
        <v>0</v>
      </c>
      <c r="BH133" s="213">
        <f>IF(N133="sníž. přenesená",J133,0)</f>
        <v>0</v>
      </c>
      <c r="BI133" s="213">
        <f>IF(N133="nulová",J133,0)</f>
        <v>0</v>
      </c>
      <c r="BJ133" s="25" t="s">
        <v>78</v>
      </c>
      <c r="BK133" s="213">
        <f>ROUND(I133*H133,2)</f>
        <v>0</v>
      </c>
      <c r="BL133" s="25" t="s">
        <v>137</v>
      </c>
      <c r="BM133" s="25" t="s">
        <v>272</v>
      </c>
    </row>
    <row r="134" s="11" customFormat="1">
      <c r="B134" s="214"/>
      <c r="D134" s="215" t="s">
        <v>152</v>
      </c>
      <c r="E134" s="216" t="s">
        <v>5</v>
      </c>
      <c r="F134" s="217" t="s">
        <v>273</v>
      </c>
      <c r="H134" s="218">
        <v>35.460000000000001</v>
      </c>
      <c r="I134" s="219"/>
      <c r="L134" s="214"/>
      <c r="M134" s="220"/>
      <c r="N134" s="221"/>
      <c r="O134" s="221"/>
      <c r="P134" s="221"/>
      <c r="Q134" s="221"/>
      <c r="R134" s="221"/>
      <c r="S134" s="221"/>
      <c r="T134" s="222"/>
      <c r="AT134" s="216" t="s">
        <v>152</v>
      </c>
      <c r="AU134" s="216" t="s">
        <v>80</v>
      </c>
      <c r="AV134" s="11" t="s">
        <v>80</v>
      </c>
      <c r="AW134" s="11" t="s">
        <v>34</v>
      </c>
      <c r="AX134" s="11" t="s">
        <v>70</v>
      </c>
      <c r="AY134" s="216" t="s">
        <v>118</v>
      </c>
    </row>
    <row r="135" s="11" customFormat="1">
      <c r="B135" s="214"/>
      <c r="D135" s="215" t="s">
        <v>152</v>
      </c>
      <c r="E135" s="216" t="s">
        <v>5</v>
      </c>
      <c r="F135" s="217" t="s">
        <v>274</v>
      </c>
      <c r="H135" s="218">
        <v>0.52500000000000002</v>
      </c>
      <c r="I135" s="219"/>
      <c r="L135" s="214"/>
      <c r="M135" s="220"/>
      <c r="N135" s="221"/>
      <c r="O135" s="221"/>
      <c r="P135" s="221"/>
      <c r="Q135" s="221"/>
      <c r="R135" s="221"/>
      <c r="S135" s="221"/>
      <c r="T135" s="222"/>
      <c r="AT135" s="216" t="s">
        <v>152</v>
      </c>
      <c r="AU135" s="216" t="s">
        <v>80</v>
      </c>
      <c r="AV135" s="11" t="s">
        <v>80</v>
      </c>
      <c r="AW135" s="11" t="s">
        <v>34</v>
      </c>
      <c r="AX135" s="11" t="s">
        <v>70</v>
      </c>
      <c r="AY135" s="216" t="s">
        <v>118</v>
      </c>
    </row>
    <row r="136" s="11" customFormat="1">
      <c r="B136" s="214"/>
      <c r="D136" s="215" t="s">
        <v>152</v>
      </c>
      <c r="E136" s="216" t="s">
        <v>5</v>
      </c>
      <c r="F136" s="217" t="s">
        <v>275</v>
      </c>
      <c r="H136" s="218">
        <v>1.9079999999999999</v>
      </c>
      <c r="I136" s="219"/>
      <c r="L136" s="214"/>
      <c r="M136" s="220"/>
      <c r="N136" s="221"/>
      <c r="O136" s="221"/>
      <c r="P136" s="221"/>
      <c r="Q136" s="221"/>
      <c r="R136" s="221"/>
      <c r="S136" s="221"/>
      <c r="T136" s="222"/>
      <c r="AT136" s="216" t="s">
        <v>152</v>
      </c>
      <c r="AU136" s="216" t="s">
        <v>80</v>
      </c>
      <c r="AV136" s="11" t="s">
        <v>80</v>
      </c>
      <c r="AW136" s="11" t="s">
        <v>34</v>
      </c>
      <c r="AX136" s="11" t="s">
        <v>70</v>
      </c>
      <c r="AY136" s="216" t="s">
        <v>118</v>
      </c>
    </row>
    <row r="137" s="13" customFormat="1">
      <c r="B137" s="234"/>
      <c r="D137" s="215" t="s">
        <v>152</v>
      </c>
      <c r="E137" s="235" t="s">
        <v>5</v>
      </c>
      <c r="F137" s="236" t="s">
        <v>195</v>
      </c>
      <c r="H137" s="237">
        <v>37.893000000000001</v>
      </c>
      <c r="I137" s="238"/>
      <c r="L137" s="234"/>
      <c r="M137" s="239"/>
      <c r="N137" s="240"/>
      <c r="O137" s="240"/>
      <c r="P137" s="240"/>
      <c r="Q137" s="240"/>
      <c r="R137" s="240"/>
      <c r="S137" s="240"/>
      <c r="T137" s="241"/>
      <c r="AT137" s="235" t="s">
        <v>152</v>
      </c>
      <c r="AU137" s="235" t="s">
        <v>80</v>
      </c>
      <c r="AV137" s="13" t="s">
        <v>137</v>
      </c>
      <c r="AW137" s="13" t="s">
        <v>34</v>
      </c>
      <c r="AX137" s="13" t="s">
        <v>78</v>
      </c>
      <c r="AY137" s="235" t="s">
        <v>118</v>
      </c>
    </row>
    <row r="138" s="1" customFormat="1" ht="38.25" customHeight="1">
      <c r="B138" s="201"/>
      <c r="C138" s="202" t="s">
        <v>276</v>
      </c>
      <c r="D138" s="202" t="s">
        <v>121</v>
      </c>
      <c r="E138" s="203" t="s">
        <v>277</v>
      </c>
      <c r="F138" s="204" t="s">
        <v>278</v>
      </c>
      <c r="G138" s="205" t="s">
        <v>252</v>
      </c>
      <c r="H138" s="206">
        <v>37.893000000000001</v>
      </c>
      <c r="I138" s="207"/>
      <c r="J138" s="208">
        <f>ROUND(I138*H138,2)</f>
        <v>0</v>
      </c>
      <c r="K138" s="204" t="s">
        <v>182</v>
      </c>
      <c r="L138" s="47"/>
      <c r="M138" s="209" t="s">
        <v>5</v>
      </c>
      <c r="N138" s="210" t="s">
        <v>41</v>
      </c>
      <c r="O138" s="48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AR138" s="25" t="s">
        <v>137</v>
      </c>
      <c r="AT138" s="25" t="s">
        <v>121</v>
      </c>
      <c r="AU138" s="25" t="s">
        <v>80</v>
      </c>
      <c r="AY138" s="25" t="s">
        <v>118</v>
      </c>
      <c r="BE138" s="213">
        <f>IF(N138="základní",J138,0)</f>
        <v>0</v>
      </c>
      <c r="BF138" s="213">
        <f>IF(N138="snížená",J138,0)</f>
        <v>0</v>
      </c>
      <c r="BG138" s="213">
        <f>IF(N138="zákl. přenesená",J138,0)</f>
        <v>0</v>
      </c>
      <c r="BH138" s="213">
        <f>IF(N138="sníž. přenesená",J138,0)</f>
        <v>0</v>
      </c>
      <c r="BI138" s="213">
        <f>IF(N138="nulová",J138,0)</f>
        <v>0</v>
      </c>
      <c r="BJ138" s="25" t="s">
        <v>78</v>
      </c>
      <c r="BK138" s="213">
        <f>ROUND(I138*H138,2)</f>
        <v>0</v>
      </c>
      <c r="BL138" s="25" t="s">
        <v>137</v>
      </c>
      <c r="BM138" s="25" t="s">
        <v>279</v>
      </c>
    </row>
    <row r="139" s="1" customFormat="1" ht="25.5" customHeight="1">
      <c r="B139" s="201"/>
      <c r="C139" s="202" t="s">
        <v>10</v>
      </c>
      <c r="D139" s="202" t="s">
        <v>121</v>
      </c>
      <c r="E139" s="203" t="s">
        <v>280</v>
      </c>
      <c r="F139" s="204" t="s">
        <v>281</v>
      </c>
      <c r="G139" s="205" t="s">
        <v>252</v>
      </c>
      <c r="H139" s="206">
        <v>45.520000000000003</v>
      </c>
      <c r="I139" s="207"/>
      <c r="J139" s="208">
        <f>ROUND(I139*H139,2)</f>
        <v>0</v>
      </c>
      <c r="K139" s="204" t="s">
        <v>182</v>
      </c>
      <c r="L139" s="47"/>
      <c r="M139" s="209" t="s">
        <v>5</v>
      </c>
      <c r="N139" s="210" t="s">
        <v>41</v>
      </c>
      <c r="O139" s="48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AR139" s="25" t="s">
        <v>137</v>
      </c>
      <c r="AT139" s="25" t="s">
        <v>121</v>
      </c>
      <c r="AU139" s="25" t="s">
        <v>80</v>
      </c>
      <c r="AY139" s="25" t="s">
        <v>118</v>
      </c>
      <c r="BE139" s="213">
        <f>IF(N139="základní",J139,0)</f>
        <v>0</v>
      </c>
      <c r="BF139" s="213">
        <f>IF(N139="snížená",J139,0)</f>
        <v>0</v>
      </c>
      <c r="BG139" s="213">
        <f>IF(N139="zákl. přenesená",J139,0)</f>
        <v>0</v>
      </c>
      <c r="BH139" s="213">
        <f>IF(N139="sníž. přenesená",J139,0)</f>
        <v>0</v>
      </c>
      <c r="BI139" s="213">
        <f>IF(N139="nulová",J139,0)</f>
        <v>0</v>
      </c>
      <c r="BJ139" s="25" t="s">
        <v>78</v>
      </c>
      <c r="BK139" s="213">
        <f>ROUND(I139*H139,2)</f>
        <v>0</v>
      </c>
      <c r="BL139" s="25" t="s">
        <v>137</v>
      </c>
      <c r="BM139" s="25" t="s">
        <v>282</v>
      </c>
    </row>
    <row r="140" s="11" customFormat="1">
      <c r="B140" s="214"/>
      <c r="D140" s="215" t="s">
        <v>152</v>
      </c>
      <c r="E140" s="216" t="s">
        <v>5</v>
      </c>
      <c r="F140" s="217" t="s">
        <v>283</v>
      </c>
      <c r="H140" s="218">
        <v>39.520000000000003</v>
      </c>
      <c r="I140" s="219"/>
      <c r="L140" s="214"/>
      <c r="M140" s="220"/>
      <c r="N140" s="221"/>
      <c r="O140" s="221"/>
      <c r="P140" s="221"/>
      <c r="Q140" s="221"/>
      <c r="R140" s="221"/>
      <c r="S140" s="221"/>
      <c r="T140" s="222"/>
      <c r="AT140" s="216" t="s">
        <v>152</v>
      </c>
      <c r="AU140" s="216" t="s">
        <v>80</v>
      </c>
      <c r="AV140" s="11" t="s">
        <v>80</v>
      </c>
      <c r="AW140" s="11" t="s">
        <v>34</v>
      </c>
      <c r="AX140" s="11" t="s">
        <v>70</v>
      </c>
      <c r="AY140" s="216" t="s">
        <v>118</v>
      </c>
    </row>
    <row r="141" s="11" customFormat="1">
      <c r="B141" s="214"/>
      <c r="D141" s="215" t="s">
        <v>152</v>
      </c>
      <c r="E141" s="216" t="s">
        <v>5</v>
      </c>
      <c r="F141" s="217" t="s">
        <v>284</v>
      </c>
      <c r="H141" s="218">
        <v>6</v>
      </c>
      <c r="I141" s="219"/>
      <c r="L141" s="214"/>
      <c r="M141" s="220"/>
      <c r="N141" s="221"/>
      <c r="O141" s="221"/>
      <c r="P141" s="221"/>
      <c r="Q141" s="221"/>
      <c r="R141" s="221"/>
      <c r="S141" s="221"/>
      <c r="T141" s="222"/>
      <c r="AT141" s="216" t="s">
        <v>152</v>
      </c>
      <c r="AU141" s="216" t="s">
        <v>80</v>
      </c>
      <c r="AV141" s="11" t="s">
        <v>80</v>
      </c>
      <c r="AW141" s="11" t="s">
        <v>34</v>
      </c>
      <c r="AX141" s="11" t="s">
        <v>70</v>
      </c>
      <c r="AY141" s="216" t="s">
        <v>118</v>
      </c>
    </row>
    <row r="142" s="13" customFormat="1">
      <c r="B142" s="234"/>
      <c r="D142" s="215" t="s">
        <v>152</v>
      </c>
      <c r="E142" s="235" t="s">
        <v>5</v>
      </c>
      <c r="F142" s="236" t="s">
        <v>195</v>
      </c>
      <c r="H142" s="237">
        <v>45.520000000000003</v>
      </c>
      <c r="I142" s="238"/>
      <c r="L142" s="234"/>
      <c r="M142" s="239"/>
      <c r="N142" s="240"/>
      <c r="O142" s="240"/>
      <c r="P142" s="240"/>
      <c r="Q142" s="240"/>
      <c r="R142" s="240"/>
      <c r="S142" s="240"/>
      <c r="T142" s="241"/>
      <c r="AT142" s="235" t="s">
        <v>152</v>
      </c>
      <c r="AU142" s="235" t="s">
        <v>80</v>
      </c>
      <c r="AV142" s="13" t="s">
        <v>137</v>
      </c>
      <c r="AW142" s="13" t="s">
        <v>34</v>
      </c>
      <c r="AX142" s="13" t="s">
        <v>78</v>
      </c>
      <c r="AY142" s="235" t="s">
        <v>118</v>
      </c>
    </row>
    <row r="143" s="1" customFormat="1" ht="38.25" customHeight="1">
      <c r="B143" s="201"/>
      <c r="C143" s="202" t="s">
        <v>285</v>
      </c>
      <c r="D143" s="202" t="s">
        <v>121</v>
      </c>
      <c r="E143" s="203" t="s">
        <v>286</v>
      </c>
      <c r="F143" s="204" t="s">
        <v>287</v>
      </c>
      <c r="G143" s="205" t="s">
        <v>252</v>
      </c>
      <c r="H143" s="206">
        <v>45.520000000000003</v>
      </c>
      <c r="I143" s="207"/>
      <c r="J143" s="208">
        <f>ROUND(I143*H143,2)</f>
        <v>0</v>
      </c>
      <c r="K143" s="204" t="s">
        <v>182</v>
      </c>
      <c r="L143" s="47"/>
      <c r="M143" s="209" t="s">
        <v>5</v>
      </c>
      <c r="N143" s="210" t="s">
        <v>41</v>
      </c>
      <c r="O143" s="48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AR143" s="25" t="s">
        <v>137</v>
      </c>
      <c r="AT143" s="25" t="s">
        <v>121</v>
      </c>
      <c r="AU143" s="25" t="s">
        <v>80</v>
      </c>
      <c r="AY143" s="25" t="s">
        <v>118</v>
      </c>
      <c r="BE143" s="213">
        <f>IF(N143="základní",J143,0)</f>
        <v>0</v>
      </c>
      <c r="BF143" s="213">
        <f>IF(N143="snížená",J143,0)</f>
        <v>0</v>
      </c>
      <c r="BG143" s="213">
        <f>IF(N143="zákl. přenesená",J143,0)</f>
        <v>0</v>
      </c>
      <c r="BH143" s="213">
        <f>IF(N143="sníž. přenesená",J143,0)</f>
        <v>0</v>
      </c>
      <c r="BI143" s="213">
        <f>IF(N143="nulová",J143,0)</f>
        <v>0</v>
      </c>
      <c r="BJ143" s="25" t="s">
        <v>78</v>
      </c>
      <c r="BK143" s="213">
        <f>ROUND(I143*H143,2)</f>
        <v>0</v>
      </c>
      <c r="BL143" s="25" t="s">
        <v>137</v>
      </c>
      <c r="BM143" s="25" t="s">
        <v>288</v>
      </c>
    </row>
    <row r="144" s="1" customFormat="1" ht="25.5" customHeight="1">
      <c r="B144" s="201"/>
      <c r="C144" s="202" t="s">
        <v>289</v>
      </c>
      <c r="D144" s="202" t="s">
        <v>121</v>
      </c>
      <c r="E144" s="203" t="s">
        <v>290</v>
      </c>
      <c r="F144" s="204" t="s">
        <v>291</v>
      </c>
      <c r="G144" s="205" t="s">
        <v>252</v>
      </c>
      <c r="H144" s="206">
        <v>10.529999999999999</v>
      </c>
      <c r="I144" s="207"/>
      <c r="J144" s="208">
        <f>ROUND(I144*H144,2)</f>
        <v>0</v>
      </c>
      <c r="K144" s="204" t="s">
        <v>182</v>
      </c>
      <c r="L144" s="47"/>
      <c r="M144" s="209" t="s">
        <v>5</v>
      </c>
      <c r="N144" s="210" t="s">
        <v>41</v>
      </c>
      <c r="O144" s="48"/>
      <c r="P144" s="211">
        <f>O144*H144</f>
        <v>0</v>
      </c>
      <c r="Q144" s="211">
        <v>0</v>
      </c>
      <c r="R144" s="211">
        <f>Q144*H144</f>
        <v>0</v>
      </c>
      <c r="S144" s="211">
        <v>0</v>
      </c>
      <c r="T144" s="212">
        <f>S144*H144</f>
        <v>0</v>
      </c>
      <c r="AR144" s="25" t="s">
        <v>137</v>
      </c>
      <c r="AT144" s="25" t="s">
        <v>121</v>
      </c>
      <c r="AU144" s="25" t="s">
        <v>80</v>
      </c>
      <c r="AY144" s="25" t="s">
        <v>118</v>
      </c>
      <c r="BE144" s="213">
        <f>IF(N144="základní",J144,0)</f>
        <v>0</v>
      </c>
      <c r="BF144" s="213">
        <f>IF(N144="snížená",J144,0)</f>
        <v>0</v>
      </c>
      <c r="BG144" s="213">
        <f>IF(N144="zákl. přenesená",J144,0)</f>
        <v>0</v>
      </c>
      <c r="BH144" s="213">
        <f>IF(N144="sníž. přenesená",J144,0)</f>
        <v>0</v>
      </c>
      <c r="BI144" s="213">
        <f>IF(N144="nulová",J144,0)</f>
        <v>0</v>
      </c>
      <c r="BJ144" s="25" t="s">
        <v>78</v>
      </c>
      <c r="BK144" s="213">
        <f>ROUND(I144*H144,2)</f>
        <v>0</v>
      </c>
      <c r="BL144" s="25" t="s">
        <v>137</v>
      </c>
      <c r="BM144" s="25" t="s">
        <v>292</v>
      </c>
    </row>
    <row r="145" s="11" customFormat="1">
      <c r="B145" s="214"/>
      <c r="D145" s="215" t="s">
        <v>152</v>
      </c>
      <c r="E145" s="216" t="s">
        <v>5</v>
      </c>
      <c r="F145" s="217" t="s">
        <v>293</v>
      </c>
      <c r="H145" s="218">
        <v>6.75</v>
      </c>
      <c r="I145" s="219"/>
      <c r="L145" s="214"/>
      <c r="M145" s="220"/>
      <c r="N145" s="221"/>
      <c r="O145" s="221"/>
      <c r="P145" s="221"/>
      <c r="Q145" s="221"/>
      <c r="R145" s="221"/>
      <c r="S145" s="221"/>
      <c r="T145" s="222"/>
      <c r="AT145" s="216" t="s">
        <v>152</v>
      </c>
      <c r="AU145" s="216" t="s">
        <v>80</v>
      </c>
      <c r="AV145" s="11" t="s">
        <v>80</v>
      </c>
      <c r="AW145" s="11" t="s">
        <v>34</v>
      </c>
      <c r="AX145" s="11" t="s">
        <v>70</v>
      </c>
      <c r="AY145" s="216" t="s">
        <v>118</v>
      </c>
    </row>
    <row r="146" s="11" customFormat="1">
      <c r="B146" s="214"/>
      <c r="D146" s="215" t="s">
        <v>152</v>
      </c>
      <c r="E146" s="216" t="s">
        <v>5</v>
      </c>
      <c r="F146" s="217" t="s">
        <v>294</v>
      </c>
      <c r="H146" s="218">
        <v>3.7799999999999998</v>
      </c>
      <c r="I146" s="219"/>
      <c r="L146" s="214"/>
      <c r="M146" s="220"/>
      <c r="N146" s="221"/>
      <c r="O146" s="221"/>
      <c r="P146" s="221"/>
      <c r="Q146" s="221"/>
      <c r="R146" s="221"/>
      <c r="S146" s="221"/>
      <c r="T146" s="222"/>
      <c r="AT146" s="216" t="s">
        <v>152</v>
      </c>
      <c r="AU146" s="216" t="s">
        <v>80</v>
      </c>
      <c r="AV146" s="11" t="s">
        <v>80</v>
      </c>
      <c r="AW146" s="11" t="s">
        <v>34</v>
      </c>
      <c r="AX146" s="11" t="s">
        <v>70</v>
      </c>
      <c r="AY146" s="216" t="s">
        <v>118</v>
      </c>
    </row>
    <row r="147" s="13" customFormat="1">
      <c r="B147" s="234"/>
      <c r="D147" s="215" t="s">
        <v>152</v>
      </c>
      <c r="E147" s="235" t="s">
        <v>5</v>
      </c>
      <c r="F147" s="236" t="s">
        <v>195</v>
      </c>
      <c r="H147" s="237">
        <v>10.529999999999999</v>
      </c>
      <c r="I147" s="238"/>
      <c r="L147" s="234"/>
      <c r="M147" s="239"/>
      <c r="N147" s="240"/>
      <c r="O147" s="240"/>
      <c r="P147" s="240"/>
      <c r="Q147" s="240"/>
      <c r="R147" s="240"/>
      <c r="S147" s="240"/>
      <c r="T147" s="241"/>
      <c r="AT147" s="235" t="s">
        <v>152</v>
      </c>
      <c r="AU147" s="235" t="s">
        <v>80</v>
      </c>
      <c r="AV147" s="13" t="s">
        <v>137</v>
      </c>
      <c r="AW147" s="13" t="s">
        <v>34</v>
      </c>
      <c r="AX147" s="13" t="s">
        <v>78</v>
      </c>
      <c r="AY147" s="235" t="s">
        <v>118</v>
      </c>
    </row>
    <row r="148" s="1" customFormat="1" ht="38.25" customHeight="1">
      <c r="B148" s="201"/>
      <c r="C148" s="202" t="s">
        <v>295</v>
      </c>
      <c r="D148" s="202" t="s">
        <v>121</v>
      </c>
      <c r="E148" s="203" t="s">
        <v>296</v>
      </c>
      <c r="F148" s="204" t="s">
        <v>297</v>
      </c>
      <c r="G148" s="205" t="s">
        <v>252</v>
      </c>
      <c r="H148" s="206">
        <v>10.529999999999999</v>
      </c>
      <c r="I148" s="207"/>
      <c r="J148" s="208">
        <f>ROUND(I148*H148,2)</f>
        <v>0</v>
      </c>
      <c r="K148" s="204" t="s">
        <v>182</v>
      </c>
      <c r="L148" s="47"/>
      <c r="M148" s="209" t="s">
        <v>5</v>
      </c>
      <c r="N148" s="210" t="s">
        <v>41</v>
      </c>
      <c r="O148" s="48"/>
      <c r="P148" s="211">
        <f>O148*H148</f>
        <v>0</v>
      </c>
      <c r="Q148" s="211">
        <v>0</v>
      </c>
      <c r="R148" s="211">
        <f>Q148*H148</f>
        <v>0</v>
      </c>
      <c r="S148" s="211">
        <v>0</v>
      </c>
      <c r="T148" s="212">
        <f>S148*H148</f>
        <v>0</v>
      </c>
      <c r="AR148" s="25" t="s">
        <v>137</v>
      </c>
      <c r="AT148" s="25" t="s">
        <v>121</v>
      </c>
      <c r="AU148" s="25" t="s">
        <v>80</v>
      </c>
      <c r="AY148" s="25" t="s">
        <v>118</v>
      </c>
      <c r="BE148" s="213">
        <f>IF(N148="základní",J148,0)</f>
        <v>0</v>
      </c>
      <c r="BF148" s="213">
        <f>IF(N148="snížená",J148,0)</f>
        <v>0</v>
      </c>
      <c r="BG148" s="213">
        <f>IF(N148="zákl. přenesená",J148,0)</f>
        <v>0</v>
      </c>
      <c r="BH148" s="213">
        <f>IF(N148="sníž. přenesená",J148,0)</f>
        <v>0</v>
      </c>
      <c r="BI148" s="213">
        <f>IF(N148="nulová",J148,0)</f>
        <v>0</v>
      </c>
      <c r="BJ148" s="25" t="s">
        <v>78</v>
      </c>
      <c r="BK148" s="213">
        <f>ROUND(I148*H148,2)</f>
        <v>0</v>
      </c>
      <c r="BL148" s="25" t="s">
        <v>137</v>
      </c>
      <c r="BM148" s="25" t="s">
        <v>298</v>
      </c>
    </row>
    <row r="149" s="1" customFormat="1" ht="25.5" customHeight="1">
      <c r="B149" s="201"/>
      <c r="C149" s="202" t="s">
        <v>299</v>
      </c>
      <c r="D149" s="202" t="s">
        <v>121</v>
      </c>
      <c r="E149" s="203" t="s">
        <v>300</v>
      </c>
      <c r="F149" s="204" t="s">
        <v>301</v>
      </c>
      <c r="G149" s="205" t="s">
        <v>181</v>
      </c>
      <c r="H149" s="206">
        <v>30</v>
      </c>
      <c r="I149" s="207"/>
      <c r="J149" s="208">
        <f>ROUND(I149*H149,2)</f>
        <v>0</v>
      </c>
      <c r="K149" s="204" t="s">
        <v>182</v>
      </c>
      <c r="L149" s="47"/>
      <c r="M149" s="209" t="s">
        <v>5</v>
      </c>
      <c r="N149" s="210" t="s">
        <v>41</v>
      </c>
      <c r="O149" s="48"/>
      <c r="P149" s="211">
        <f>O149*H149</f>
        <v>0</v>
      </c>
      <c r="Q149" s="211">
        <v>0.00084000000000000003</v>
      </c>
      <c r="R149" s="211">
        <f>Q149*H149</f>
        <v>0.0252</v>
      </c>
      <c r="S149" s="211">
        <v>0</v>
      </c>
      <c r="T149" s="212">
        <f>S149*H149</f>
        <v>0</v>
      </c>
      <c r="AR149" s="25" t="s">
        <v>137</v>
      </c>
      <c r="AT149" s="25" t="s">
        <v>121</v>
      </c>
      <c r="AU149" s="25" t="s">
        <v>80</v>
      </c>
      <c r="AY149" s="25" t="s">
        <v>118</v>
      </c>
      <c r="BE149" s="213">
        <f>IF(N149="základní",J149,0)</f>
        <v>0</v>
      </c>
      <c r="BF149" s="213">
        <f>IF(N149="snížená",J149,0)</f>
        <v>0</v>
      </c>
      <c r="BG149" s="213">
        <f>IF(N149="zákl. přenesená",J149,0)</f>
        <v>0</v>
      </c>
      <c r="BH149" s="213">
        <f>IF(N149="sníž. přenesená",J149,0)</f>
        <v>0</v>
      </c>
      <c r="BI149" s="213">
        <f>IF(N149="nulová",J149,0)</f>
        <v>0</v>
      </c>
      <c r="BJ149" s="25" t="s">
        <v>78</v>
      </c>
      <c r="BK149" s="213">
        <f>ROUND(I149*H149,2)</f>
        <v>0</v>
      </c>
      <c r="BL149" s="25" t="s">
        <v>137</v>
      </c>
      <c r="BM149" s="25" t="s">
        <v>302</v>
      </c>
    </row>
    <row r="150" s="11" customFormat="1">
      <c r="B150" s="214"/>
      <c r="D150" s="215" t="s">
        <v>152</v>
      </c>
      <c r="E150" s="216" t="s">
        <v>5</v>
      </c>
      <c r="F150" s="217" t="s">
        <v>303</v>
      </c>
      <c r="H150" s="218">
        <v>30</v>
      </c>
      <c r="I150" s="219"/>
      <c r="L150" s="214"/>
      <c r="M150" s="220"/>
      <c r="N150" s="221"/>
      <c r="O150" s="221"/>
      <c r="P150" s="221"/>
      <c r="Q150" s="221"/>
      <c r="R150" s="221"/>
      <c r="S150" s="221"/>
      <c r="T150" s="222"/>
      <c r="AT150" s="216" t="s">
        <v>152</v>
      </c>
      <c r="AU150" s="216" t="s">
        <v>80</v>
      </c>
      <c r="AV150" s="11" t="s">
        <v>80</v>
      </c>
      <c r="AW150" s="11" t="s">
        <v>34</v>
      </c>
      <c r="AX150" s="11" t="s">
        <v>78</v>
      </c>
      <c r="AY150" s="216" t="s">
        <v>118</v>
      </c>
    </row>
    <row r="151" s="1" customFormat="1" ht="25.5" customHeight="1">
      <c r="B151" s="201"/>
      <c r="C151" s="202" t="s">
        <v>304</v>
      </c>
      <c r="D151" s="202" t="s">
        <v>121</v>
      </c>
      <c r="E151" s="203" t="s">
        <v>305</v>
      </c>
      <c r="F151" s="204" t="s">
        <v>306</v>
      </c>
      <c r="G151" s="205" t="s">
        <v>181</v>
      </c>
      <c r="H151" s="206">
        <v>30</v>
      </c>
      <c r="I151" s="207"/>
      <c r="J151" s="208">
        <f>ROUND(I151*H151,2)</f>
        <v>0</v>
      </c>
      <c r="K151" s="204" t="s">
        <v>182</v>
      </c>
      <c r="L151" s="47"/>
      <c r="M151" s="209" t="s">
        <v>5</v>
      </c>
      <c r="N151" s="210" t="s">
        <v>41</v>
      </c>
      <c r="O151" s="48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AR151" s="25" t="s">
        <v>137</v>
      </c>
      <c r="AT151" s="25" t="s">
        <v>121</v>
      </c>
      <c r="AU151" s="25" t="s">
        <v>80</v>
      </c>
      <c r="AY151" s="25" t="s">
        <v>118</v>
      </c>
      <c r="BE151" s="213">
        <f>IF(N151="základní",J151,0)</f>
        <v>0</v>
      </c>
      <c r="BF151" s="213">
        <f>IF(N151="snížená",J151,0)</f>
        <v>0</v>
      </c>
      <c r="BG151" s="213">
        <f>IF(N151="zákl. přenesená",J151,0)</f>
        <v>0</v>
      </c>
      <c r="BH151" s="213">
        <f>IF(N151="sníž. přenesená",J151,0)</f>
        <v>0</v>
      </c>
      <c r="BI151" s="213">
        <f>IF(N151="nulová",J151,0)</f>
        <v>0</v>
      </c>
      <c r="BJ151" s="25" t="s">
        <v>78</v>
      </c>
      <c r="BK151" s="213">
        <f>ROUND(I151*H151,2)</f>
        <v>0</v>
      </c>
      <c r="BL151" s="25" t="s">
        <v>137</v>
      </c>
      <c r="BM151" s="25" t="s">
        <v>307</v>
      </c>
    </row>
    <row r="152" s="1" customFormat="1" ht="38.25" customHeight="1">
      <c r="B152" s="201"/>
      <c r="C152" s="202" t="s">
        <v>308</v>
      </c>
      <c r="D152" s="202" t="s">
        <v>121</v>
      </c>
      <c r="E152" s="203" t="s">
        <v>309</v>
      </c>
      <c r="F152" s="204" t="s">
        <v>310</v>
      </c>
      <c r="G152" s="205" t="s">
        <v>252</v>
      </c>
      <c r="H152" s="206">
        <v>93.950000000000003</v>
      </c>
      <c r="I152" s="207"/>
      <c r="J152" s="208">
        <f>ROUND(I152*H152,2)</f>
        <v>0</v>
      </c>
      <c r="K152" s="204" t="s">
        <v>182</v>
      </c>
      <c r="L152" s="47"/>
      <c r="M152" s="209" t="s">
        <v>5</v>
      </c>
      <c r="N152" s="210" t="s">
        <v>41</v>
      </c>
      <c r="O152" s="48"/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AR152" s="25" t="s">
        <v>137</v>
      </c>
      <c r="AT152" s="25" t="s">
        <v>121</v>
      </c>
      <c r="AU152" s="25" t="s">
        <v>80</v>
      </c>
      <c r="AY152" s="25" t="s">
        <v>118</v>
      </c>
      <c r="BE152" s="213">
        <f>IF(N152="základní",J152,0)</f>
        <v>0</v>
      </c>
      <c r="BF152" s="213">
        <f>IF(N152="snížená",J152,0)</f>
        <v>0</v>
      </c>
      <c r="BG152" s="213">
        <f>IF(N152="zákl. přenesená",J152,0)</f>
        <v>0</v>
      </c>
      <c r="BH152" s="213">
        <f>IF(N152="sníž. přenesená",J152,0)</f>
        <v>0</v>
      </c>
      <c r="BI152" s="213">
        <f>IF(N152="nulová",J152,0)</f>
        <v>0</v>
      </c>
      <c r="BJ152" s="25" t="s">
        <v>78</v>
      </c>
      <c r="BK152" s="213">
        <f>ROUND(I152*H152,2)</f>
        <v>0</v>
      </c>
      <c r="BL152" s="25" t="s">
        <v>137</v>
      </c>
      <c r="BM152" s="25" t="s">
        <v>311</v>
      </c>
    </row>
    <row r="153" s="11" customFormat="1">
      <c r="B153" s="214"/>
      <c r="D153" s="215" t="s">
        <v>152</v>
      </c>
      <c r="E153" s="216" t="s">
        <v>5</v>
      </c>
      <c r="F153" s="217" t="s">
        <v>312</v>
      </c>
      <c r="H153" s="218">
        <v>83.420000000000002</v>
      </c>
      <c r="I153" s="219"/>
      <c r="L153" s="214"/>
      <c r="M153" s="220"/>
      <c r="N153" s="221"/>
      <c r="O153" s="221"/>
      <c r="P153" s="221"/>
      <c r="Q153" s="221"/>
      <c r="R153" s="221"/>
      <c r="S153" s="221"/>
      <c r="T153" s="222"/>
      <c r="AT153" s="216" t="s">
        <v>152</v>
      </c>
      <c r="AU153" s="216" t="s">
        <v>80</v>
      </c>
      <c r="AV153" s="11" t="s">
        <v>80</v>
      </c>
      <c r="AW153" s="11" t="s">
        <v>34</v>
      </c>
      <c r="AX153" s="11" t="s">
        <v>70</v>
      </c>
      <c r="AY153" s="216" t="s">
        <v>118</v>
      </c>
    </row>
    <row r="154" s="11" customFormat="1">
      <c r="B154" s="214"/>
      <c r="D154" s="215" t="s">
        <v>152</v>
      </c>
      <c r="E154" s="216" t="s">
        <v>5</v>
      </c>
      <c r="F154" s="217" t="s">
        <v>313</v>
      </c>
      <c r="H154" s="218">
        <v>10.529999999999999</v>
      </c>
      <c r="I154" s="219"/>
      <c r="L154" s="214"/>
      <c r="M154" s="220"/>
      <c r="N154" s="221"/>
      <c r="O154" s="221"/>
      <c r="P154" s="221"/>
      <c r="Q154" s="221"/>
      <c r="R154" s="221"/>
      <c r="S154" s="221"/>
      <c r="T154" s="222"/>
      <c r="AT154" s="216" t="s">
        <v>152</v>
      </c>
      <c r="AU154" s="216" t="s">
        <v>80</v>
      </c>
      <c r="AV154" s="11" t="s">
        <v>80</v>
      </c>
      <c r="AW154" s="11" t="s">
        <v>34</v>
      </c>
      <c r="AX154" s="11" t="s">
        <v>70</v>
      </c>
      <c r="AY154" s="216" t="s">
        <v>118</v>
      </c>
    </row>
    <row r="155" s="13" customFormat="1">
      <c r="B155" s="234"/>
      <c r="D155" s="215" t="s">
        <v>152</v>
      </c>
      <c r="E155" s="235" t="s">
        <v>5</v>
      </c>
      <c r="F155" s="236" t="s">
        <v>195</v>
      </c>
      <c r="H155" s="237">
        <v>93.950000000000003</v>
      </c>
      <c r="I155" s="238"/>
      <c r="L155" s="234"/>
      <c r="M155" s="239"/>
      <c r="N155" s="240"/>
      <c r="O155" s="240"/>
      <c r="P155" s="240"/>
      <c r="Q155" s="240"/>
      <c r="R155" s="240"/>
      <c r="S155" s="240"/>
      <c r="T155" s="241"/>
      <c r="AT155" s="235" t="s">
        <v>152</v>
      </c>
      <c r="AU155" s="235" t="s">
        <v>80</v>
      </c>
      <c r="AV155" s="13" t="s">
        <v>137</v>
      </c>
      <c r="AW155" s="13" t="s">
        <v>34</v>
      </c>
      <c r="AX155" s="13" t="s">
        <v>78</v>
      </c>
      <c r="AY155" s="235" t="s">
        <v>118</v>
      </c>
    </row>
    <row r="156" s="1" customFormat="1" ht="38.25" customHeight="1">
      <c r="B156" s="201"/>
      <c r="C156" s="202" t="s">
        <v>314</v>
      </c>
      <c r="D156" s="202" t="s">
        <v>121</v>
      </c>
      <c r="E156" s="203" t="s">
        <v>315</v>
      </c>
      <c r="F156" s="204" t="s">
        <v>316</v>
      </c>
      <c r="G156" s="205" t="s">
        <v>252</v>
      </c>
      <c r="H156" s="206">
        <v>93.430000000000007</v>
      </c>
      <c r="I156" s="207"/>
      <c r="J156" s="208">
        <f>ROUND(I156*H156,2)</f>
        <v>0</v>
      </c>
      <c r="K156" s="204" t="s">
        <v>182</v>
      </c>
      <c r="L156" s="47"/>
      <c r="M156" s="209" t="s">
        <v>5</v>
      </c>
      <c r="N156" s="210" t="s">
        <v>41</v>
      </c>
      <c r="O156" s="48"/>
      <c r="P156" s="211">
        <f>O156*H156</f>
        <v>0</v>
      </c>
      <c r="Q156" s="211">
        <v>0</v>
      </c>
      <c r="R156" s="211">
        <f>Q156*H156</f>
        <v>0</v>
      </c>
      <c r="S156" s="211">
        <v>0</v>
      </c>
      <c r="T156" s="212">
        <f>S156*H156</f>
        <v>0</v>
      </c>
      <c r="AR156" s="25" t="s">
        <v>137</v>
      </c>
      <c r="AT156" s="25" t="s">
        <v>121</v>
      </c>
      <c r="AU156" s="25" t="s">
        <v>80</v>
      </c>
      <c r="AY156" s="25" t="s">
        <v>118</v>
      </c>
      <c r="BE156" s="213">
        <f>IF(N156="základní",J156,0)</f>
        <v>0</v>
      </c>
      <c r="BF156" s="213">
        <f>IF(N156="snížená",J156,0)</f>
        <v>0</v>
      </c>
      <c r="BG156" s="213">
        <f>IF(N156="zákl. přenesená",J156,0)</f>
        <v>0</v>
      </c>
      <c r="BH156" s="213">
        <f>IF(N156="sníž. přenesená",J156,0)</f>
        <v>0</v>
      </c>
      <c r="BI156" s="213">
        <f>IF(N156="nulová",J156,0)</f>
        <v>0</v>
      </c>
      <c r="BJ156" s="25" t="s">
        <v>78</v>
      </c>
      <c r="BK156" s="213">
        <f>ROUND(I156*H156,2)</f>
        <v>0</v>
      </c>
      <c r="BL156" s="25" t="s">
        <v>137</v>
      </c>
      <c r="BM156" s="25" t="s">
        <v>317</v>
      </c>
    </row>
    <row r="157" s="11" customFormat="1">
      <c r="B157" s="214"/>
      <c r="D157" s="215" t="s">
        <v>152</v>
      </c>
      <c r="E157" s="216" t="s">
        <v>5</v>
      </c>
      <c r="F157" s="217" t="s">
        <v>318</v>
      </c>
      <c r="H157" s="218">
        <v>47.25</v>
      </c>
      <c r="I157" s="219"/>
      <c r="L157" s="214"/>
      <c r="M157" s="220"/>
      <c r="N157" s="221"/>
      <c r="O157" s="221"/>
      <c r="P157" s="221"/>
      <c r="Q157" s="221"/>
      <c r="R157" s="221"/>
      <c r="S157" s="221"/>
      <c r="T157" s="222"/>
      <c r="AT157" s="216" t="s">
        <v>152</v>
      </c>
      <c r="AU157" s="216" t="s">
        <v>80</v>
      </c>
      <c r="AV157" s="11" t="s">
        <v>80</v>
      </c>
      <c r="AW157" s="11" t="s">
        <v>34</v>
      </c>
      <c r="AX157" s="11" t="s">
        <v>70</v>
      </c>
      <c r="AY157" s="216" t="s">
        <v>118</v>
      </c>
    </row>
    <row r="158" s="11" customFormat="1">
      <c r="B158" s="214"/>
      <c r="D158" s="215" t="s">
        <v>152</v>
      </c>
      <c r="E158" s="216" t="s">
        <v>5</v>
      </c>
      <c r="F158" s="217" t="s">
        <v>319</v>
      </c>
      <c r="H158" s="218">
        <v>83.420000000000002</v>
      </c>
      <c r="I158" s="219"/>
      <c r="L158" s="214"/>
      <c r="M158" s="220"/>
      <c r="N158" s="221"/>
      <c r="O158" s="221"/>
      <c r="P158" s="221"/>
      <c r="Q158" s="221"/>
      <c r="R158" s="221"/>
      <c r="S158" s="221"/>
      <c r="T158" s="222"/>
      <c r="AT158" s="216" t="s">
        <v>152</v>
      </c>
      <c r="AU158" s="216" t="s">
        <v>80</v>
      </c>
      <c r="AV158" s="11" t="s">
        <v>80</v>
      </c>
      <c r="AW158" s="11" t="s">
        <v>34</v>
      </c>
      <c r="AX158" s="11" t="s">
        <v>70</v>
      </c>
      <c r="AY158" s="216" t="s">
        <v>118</v>
      </c>
    </row>
    <row r="159" s="11" customFormat="1">
      <c r="B159" s="214"/>
      <c r="D159" s="215" t="s">
        <v>152</v>
      </c>
      <c r="E159" s="216" t="s">
        <v>5</v>
      </c>
      <c r="F159" s="217" t="s">
        <v>313</v>
      </c>
      <c r="H159" s="218">
        <v>10.529999999999999</v>
      </c>
      <c r="I159" s="219"/>
      <c r="L159" s="214"/>
      <c r="M159" s="220"/>
      <c r="N159" s="221"/>
      <c r="O159" s="221"/>
      <c r="P159" s="221"/>
      <c r="Q159" s="221"/>
      <c r="R159" s="221"/>
      <c r="S159" s="221"/>
      <c r="T159" s="222"/>
      <c r="AT159" s="216" t="s">
        <v>152</v>
      </c>
      <c r="AU159" s="216" t="s">
        <v>80</v>
      </c>
      <c r="AV159" s="11" t="s">
        <v>80</v>
      </c>
      <c r="AW159" s="11" t="s">
        <v>34</v>
      </c>
      <c r="AX159" s="11" t="s">
        <v>70</v>
      </c>
      <c r="AY159" s="216" t="s">
        <v>118</v>
      </c>
    </row>
    <row r="160" s="14" customFormat="1">
      <c r="B160" s="242"/>
      <c r="D160" s="215" t="s">
        <v>152</v>
      </c>
      <c r="E160" s="243" t="s">
        <v>5</v>
      </c>
      <c r="F160" s="244" t="s">
        <v>320</v>
      </c>
      <c r="H160" s="245">
        <v>141.19999999999999</v>
      </c>
      <c r="I160" s="246"/>
      <c r="L160" s="242"/>
      <c r="M160" s="247"/>
      <c r="N160" s="248"/>
      <c r="O160" s="248"/>
      <c r="P160" s="248"/>
      <c r="Q160" s="248"/>
      <c r="R160" s="248"/>
      <c r="S160" s="248"/>
      <c r="T160" s="249"/>
      <c r="AT160" s="243" t="s">
        <v>152</v>
      </c>
      <c r="AU160" s="243" t="s">
        <v>80</v>
      </c>
      <c r="AV160" s="14" t="s">
        <v>133</v>
      </c>
      <c r="AW160" s="14" t="s">
        <v>34</v>
      </c>
      <c r="AX160" s="14" t="s">
        <v>70</v>
      </c>
      <c r="AY160" s="243" t="s">
        <v>118</v>
      </c>
    </row>
    <row r="161" s="12" customFormat="1">
      <c r="B161" s="227"/>
      <c r="D161" s="215" t="s">
        <v>152</v>
      </c>
      <c r="E161" s="228" t="s">
        <v>5</v>
      </c>
      <c r="F161" s="229" t="s">
        <v>321</v>
      </c>
      <c r="H161" s="228" t="s">
        <v>5</v>
      </c>
      <c r="I161" s="230"/>
      <c r="L161" s="227"/>
      <c r="M161" s="231"/>
      <c r="N161" s="232"/>
      <c r="O161" s="232"/>
      <c r="P161" s="232"/>
      <c r="Q161" s="232"/>
      <c r="R161" s="232"/>
      <c r="S161" s="232"/>
      <c r="T161" s="233"/>
      <c r="AT161" s="228" t="s">
        <v>152</v>
      </c>
      <c r="AU161" s="228" t="s">
        <v>80</v>
      </c>
      <c r="AV161" s="12" t="s">
        <v>78</v>
      </c>
      <c r="AW161" s="12" t="s">
        <v>34</v>
      </c>
      <c r="AX161" s="12" t="s">
        <v>70</v>
      </c>
      <c r="AY161" s="228" t="s">
        <v>118</v>
      </c>
    </row>
    <row r="162" s="11" customFormat="1">
      <c r="B162" s="214"/>
      <c r="D162" s="215" t="s">
        <v>152</v>
      </c>
      <c r="E162" s="216" t="s">
        <v>5</v>
      </c>
      <c r="F162" s="217" t="s">
        <v>322</v>
      </c>
      <c r="H162" s="218">
        <v>-5.8499999999999996</v>
      </c>
      <c r="I162" s="219"/>
      <c r="L162" s="214"/>
      <c r="M162" s="220"/>
      <c r="N162" s="221"/>
      <c r="O162" s="221"/>
      <c r="P162" s="221"/>
      <c r="Q162" s="221"/>
      <c r="R162" s="221"/>
      <c r="S162" s="221"/>
      <c r="T162" s="222"/>
      <c r="AT162" s="216" t="s">
        <v>152</v>
      </c>
      <c r="AU162" s="216" t="s">
        <v>80</v>
      </c>
      <c r="AV162" s="11" t="s">
        <v>80</v>
      </c>
      <c r="AW162" s="11" t="s">
        <v>34</v>
      </c>
      <c r="AX162" s="11" t="s">
        <v>70</v>
      </c>
      <c r="AY162" s="216" t="s">
        <v>118</v>
      </c>
    </row>
    <row r="163" s="11" customFormat="1">
      <c r="B163" s="214"/>
      <c r="D163" s="215" t="s">
        <v>152</v>
      </c>
      <c r="E163" s="216" t="s">
        <v>5</v>
      </c>
      <c r="F163" s="217" t="s">
        <v>323</v>
      </c>
      <c r="H163" s="218">
        <v>-2.3999999999999999</v>
      </c>
      <c r="I163" s="219"/>
      <c r="L163" s="214"/>
      <c r="M163" s="220"/>
      <c r="N163" s="221"/>
      <c r="O163" s="221"/>
      <c r="P163" s="221"/>
      <c r="Q163" s="221"/>
      <c r="R163" s="221"/>
      <c r="S163" s="221"/>
      <c r="T163" s="222"/>
      <c r="AT163" s="216" t="s">
        <v>152</v>
      </c>
      <c r="AU163" s="216" t="s">
        <v>80</v>
      </c>
      <c r="AV163" s="11" t="s">
        <v>80</v>
      </c>
      <c r="AW163" s="11" t="s">
        <v>34</v>
      </c>
      <c r="AX163" s="11" t="s">
        <v>70</v>
      </c>
      <c r="AY163" s="216" t="s">
        <v>118</v>
      </c>
    </row>
    <row r="164" s="11" customFormat="1">
      <c r="B164" s="214"/>
      <c r="D164" s="215" t="s">
        <v>152</v>
      </c>
      <c r="E164" s="216" t="s">
        <v>5</v>
      </c>
      <c r="F164" s="217" t="s">
        <v>324</v>
      </c>
      <c r="H164" s="218">
        <v>-39.520000000000003</v>
      </c>
      <c r="I164" s="219"/>
      <c r="L164" s="214"/>
      <c r="M164" s="220"/>
      <c r="N164" s="221"/>
      <c r="O164" s="221"/>
      <c r="P164" s="221"/>
      <c r="Q164" s="221"/>
      <c r="R164" s="221"/>
      <c r="S164" s="221"/>
      <c r="T164" s="222"/>
      <c r="AT164" s="216" t="s">
        <v>152</v>
      </c>
      <c r="AU164" s="216" t="s">
        <v>80</v>
      </c>
      <c r="AV164" s="11" t="s">
        <v>80</v>
      </c>
      <c r="AW164" s="11" t="s">
        <v>34</v>
      </c>
      <c r="AX164" s="11" t="s">
        <v>70</v>
      </c>
      <c r="AY164" s="216" t="s">
        <v>118</v>
      </c>
    </row>
    <row r="165" s="14" customFormat="1">
      <c r="B165" s="242"/>
      <c r="D165" s="215" t="s">
        <v>152</v>
      </c>
      <c r="E165" s="243" t="s">
        <v>5</v>
      </c>
      <c r="F165" s="244" t="s">
        <v>320</v>
      </c>
      <c r="H165" s="245">
        <v>-47.770000000000003</v>
      </c>
      <c r="I165" s="246"/>
      <c r="L165" s="242"/>
      <c r="M165" s="247"/>
      <c r="N165" s="248"/>
      <c r="O165" s="248"/>
      <c r="P165" s="248"/>
      <c r="Q165" s="248"/>
      <c r="R165" s="248"/>
      <c r="S165" s="248"/>
      <c r="T165" s="249"/>
      <c r="AT165" s="243" t="s">
        <v>152</v>
      </c>
      <c r="AU165" s="243" t="s">
        <v>80</v>
      </c>
      <c r="AV165" s="14" t="s">
        <v>133</v>
      </c>
      <c r="AW165" s="14" t="s">
        <v>34</v>
      </c>
      <c r="AX165" s="14" t="s">
        <v>70</v>
      </c>
      <c r="AY165" s="243" t="s">
        <v>118</v>
      </c>
    </row>
    <row r="166" s="13" customFormat="1">
      <c r="B166" s="234"/>
      <c r="D166" s="215" t="s">
        <v>152</v>
      </c>
      <c r="E166" s="235" t="s">
        <v>5</v>
      </c>
      <c r="F166" s="236" t="s">
        <v>195</v>
      </c>
      <c r="H166" s="237">
        <v>93.430000000000007</v>
      </c>
      <c r="I166" s="238"/>
      <c r="L166" s="234"/>
      <c r="M166" s="239"/>
      <c r="N166" s="240"/>
      <c r="O166" s="240"/>
      <c r="P166" s="240"/>
      <c r="Q166" s="240"/>
      <c r="R166" s="240"/>
      <c r="S166" s="240"/>
      <c r="T166" s="241"/>
      <c r="AT166" s="235" t="s">
        <v>152</v>
      </c>
      <c r="AU166" s="235" t="s">
        <v>80</v>
      </c>
      <c r="AV166" s="13" t="s">
        <v>137</v>
      </c>
      <c r="AW166" s="13" t="s">
        <v>34</v>
      </c>
      <c r="AX166" s="13" t="s">
        <v>78</v>
      </c>
      <c r="AY166" s="235" t="s">
        <v>118</v>
      </c>
    </row>
    <row r="167" s="1" customFormat="1" ht="51" customHeight="1">
      <c r="B167" s="201"/>
      <c r="C167" s="202" t="s">
        <v>325</v>
      </c>
      <c r="D167" s="202" t="s">
        <v>121</v>
      </c>
      <c r="E167" s="203" t="s">
        <v>326</v>
      </c>
      <c r="F167" s="204" t="s">
        <v>327</v>
      </c>
      <c r="G167" s="205" t="s">
        <v>252</v>
      </c>
      <c r="H167" s="206">
        <v>373.72000000000003</v>
      </c>
      <c r="I167" s="207"/>
      <c r="J167" s="208">
        <f>ROUND(I167*H167,2)</f>
        <v>0</v>
      </c>
      <c r="K167" s="204" t="s">
        <v>182</v>
      </c>
      <c r="L167" s="47"/>
      <c r="M167" s="209" t="s">
        <v>5</v>
      </c>
      <c r="N167" s="210" t="s">
        <v>41</v>
      </c>
      <c r="O167" s="48"/>
      <c r="P167" s="211">
        <f>O167*H167</f>
        <v>0</v>
      </c>
      <c r="Q167" s="211">
        <v>0</v>
      </c>
      <c r="R167" s="211">
        <f>Q167*H167</f>
        <v>0</v>
      </c>
      <c r="S167" s="211">
        <v>0</v>
      </c>
      <c r="T167" s="212">
        <f>S167*H167</f>
        <v>0</v>
      </c>
      <c r="AR167" s="25" t="s">
        <v>137</v>
      </c>
      <c r="AT167" s="25" t="s">
        <v>121</v>
      </c>
      <c r="AU167" s="25" t="s">
        <v>80</v>
      </c>
      <c r="AY167" s="25" t="s">
        <v>118</v>
      </c>
      <c r="BE167" s="213">
        <f>IF(N167="základní",J167,0)</f>
        <v>0</v>
      </c>
      <c r="BF167" s="213">
        <f>IF(N167="snížená",J167,0)</f>
        <v>0</v>
      </c>
      <c r="BG167" s="213">
        <f>IF(N167="zákl. přenesená",J167,0)</f>
        <v>0</v>
      </c>
      <c r="BH167" s="213">
        <f>IF(N167="sníž. přenesená",J167,0)</f>
        <v>0</v>
      </c>
      <c r="BI167" s="213">
        <f>IF(N167="nulová",J167,0)</f>
        <v>0</v>
      </c>
      <c r="BJ167" s="25" t="s">
        <v>78</v>
      </c>
      <c r="BK167" s="213">
        <f>ROUND(I167*H167,2)</f>
        <v>0</v>
      </c>
      <c r="BL167" s="25" t="s">
        <v>137</v>
      </c>
      <c r="BM167" s="25" t="s">
        <v>328</v>
      </c>
    </row>
    <row r="168" s="11" customFormat="1">
      <c r="B168" s="214"/>
      <c r="D168" s="215" t="s">
        <v>152</v>
      </c>
      <c r="E168" s="216" t="s">
        <v>5</v>
      </c>
      <c r="F168" s="217" t="s">
        <v>329</v>
      </c>
      <c r="H168" s="218">
        <v>373.72000000000003</v>
      </c>
      <c r="I168" s="219"/>
      <c r="L168" s="214"/>
      <c r="M168" s="220"/>
      <c r="N168" s="221"/>
      <c r="O168" s="221"/>
      <c r="P168" s="221"/>
      <c r="Q168" s="221"/>
      <c r="R168" s="221"/>
      <c r="S168" s="221"/>
      <c r="T168" s="222"/>
      <c r="AT168" s="216" t="s">
        <v>152</v>
      </c>
      <c r="AU168" s="216" t="s">
        <v>80</v>
      </c>
      <c r="AV168" s="11" t="s">
        <v>80</v>
      </c>
      <c r="AW168" s="11" t="s">
        <v>34</v>
      </c>
      <c r="AX168" s="11" t="s">
        <v>78</v>
      </c>
      <c r="AY168" s="216" t="s">
        <v>118</v>
      </c>
    </row>
    <row r="169" s="1" customFormat="1" ht="25.5" customHeight="1">
      <c r="B169" s="201"/>
      <c r="C169" s="202" t="s">
        <v>330</v>
      </c>
      <c r="D169" s="202" t="s">
        <v>121</v>
      </c>
      <c r="E169" s="203" t="s">
        <v>331</v>
      </c>
      <c r="F169" s="204" t="s">
        <v>332</v>
      </c>
      <c r="G169" s="205" t="s">
        <v>252</v>
      </c>
      <c r="H169" s="206">
        <v>93.430000000000007</v>
      </c>
      <c r="I169" s="207"/>
      <c r="J169" s="208">
        <f>ROUND(I169*H169,2)</f>
        <v>0</v>
      </c>
      <c r="K169" s="204" t="s">
        <v>182</v>
      </c>
      <c r="L169" s="47"/>
      <c r="M169" s="209" t="s">
        <v>5</v>
      </c>
      <c r="N169" s="210" t="s">
        <v>41</v>
      </c>
      <c r="O169" s="48"/>
      <c r="P169" s="211">
        <f>O169*H169</f>
        <v>0</v>
      </c>
      <c r="Q169" s="211">
        <v>0</v>
      </c>
      <c r="R169" s="211">
        <f>Q169*H169</f>
        <v>0</v>
      </c>
      <c r="S169" s="211">
        <v>0</v>
      </c>
      <c r="T169" s="212">
        <f>S169*H169</f>
        <v>0</v>
      </c>
      <c r="AR169" s="25" t="s">
        <v>137</v>
      </c>
      <c r="AT169" s="25" t="s">
        <v>121</v>
      </c>
      <c r="AU169" s="25" t="s">
        <v>80</v>
      </c>
      <c r="AY169" s="25" t="s">
        <v>118</v>
      </c>
      <c r="BE169" s="213">
        <f>IF(N169="základní",J169,0)</f>
        <v>0</v>
      </c>
      <c r="BF169" s="213">
        <f>IF(N169="snížená",J169,0)</f>
        <v>0</v>
      </c>
      <c r="BG169" s="213">
        <f>IF(N169="zákl. přenesená",J169,0)</f>
        <v>0</v>
      </c>
      <c r="BH169" s="213">
        <f>IF(N169="sníž. přenesená",J169,0)</f>
        <v>0</v>
      </c>
      <c r="BI169" s="213">
        <f>IF(N169="nulová",J169,0)</f>
        <v>0</v>
      </c>
      <c r="BJ169" s="25" t="s">
        <v>78</v>
      </c>
      <c r="BK169" s="213">
        <f>ROUND(I169*H169,2)</f>
        <v>0</v>
      </c>
      <c r="BL169" s="25" t="s">
        <v>137</v>
      </c>
      <c r="BM169" s="25" t="s">
        <v>333</v>
      </c>
    </row>
    <row r="170" s="11" customFormat="1">
      <c r="B170" s="214"/>
      <c r="D170" s="215" t="s">
        <v>152</v>
      </c>
      <c r="E170" s="216" t="s">
        <v>5</v>
      </c>
      <c r="F170" s="217" t="s">
        <v>334</v>
      </c>
      <c r="H170" s="218">
        <v>93.430000000000007</v>
      </c>
      <c r="I170" s="219"/>
      <c r="L170" s="214"/>
      <c r="M170" s="220"/>
      <c r="N170" s="221"/>
      <c r="O170" s="221"/>
      <c r="P170" s="221"/>
      <c r="Q170" s="221"/>
      <c r="R170" s="221"/>
      <c r="S170" s="221"/>
      <c r="T170" s="222"/>
      <c r="AT170" s="216" t="s">
        <v>152</v>
      </c>
      <c r="AU170" s="216" t="s">
        <v>80</v>
      </c>
      <c r="AV170" s="11" t="s">
        <v>80</v>
      </c>
      <c r="AW170" s="11" t="s">
        <v>34</v>
      </c>
      <c r="AX170" s="11" t="s">
        <v>78</v>
      </c>
      <c r="AY170" s="216" t="s">
        <v>118</v>
      </c>
    </row>
    <row r="171" s="1" customFormat="1" ht="16.5" customHeight="1">
      <c r="B171" s="201"/>
      <c r="C171" s="202" t="s">
        <v>335</v>
      </c>
      <c r="D171" s="202" t="s">
        <v>121</v>
      </c>
      <c r="E171" s="203" t="s">
        <v>336</v>
      </c>
      <c r="F171" s="204" t="s">
        <v>337</v>
      </c>
      <c r="G171" s="205" t="s">
        <v>252</v>
      </c>
      <c r="H171" s="206">
        <v>93.430000000000007</v>
      </c>
      <c r="I171" s="207"/>
      <c r="J171" s="208">
        <f>ROUND(I171*H171,2)</f>
        <v>0</v>
      </c>
      <c r="K171" s="204" t="s">
        <v>182</v>
      </c>
      <c r="L171" s="47"/>
      <c r="M171" s="209" t="s">
        <v>5</v>
      </c>
      <c r="N171" s="210" t="s">
        <v>41</v>
      </c>
      <c r="O171" s="48"/>
      <c r="P171" s="211">
        <f>O171*H171</f>
        <v>0</v>
      </c>
      <c r="Q171" s="211">
        <v>0</v>
      </c>
      <c r="R171" s="211">
        <f>Q171*H171</f>
        <v>0</v>
      </c>
      <c r="S171" s="211">
        <v>0</v>
      </c>
      <c r="T171" s="212">
        <f>S171*H171</f>
        <v>0</v>
      </c>
      <c r="AR171" s="25" t="s">
        <v>137</v>
      </c>
      <c r="AT171" s="25" t="s">
        <v>121</v>
      </c>
      <c r="AU171" s="25" t="s">
        <v>80</v>
      </c>
      <c r="AY171" s="25" t="s">
        <v>118</v>
      </c>
      <c r="BE171" s="213">
        <f>IF(N171="základní",J171,0)</f>
        <v>0</v>
      </c>
      <c r="BF171" s="213">
        <f>IF(N171="snížená",J171,0)</f>
        <v>0</v>
      </c>
      <c r="BG171" s="213">
        <f>IF(N171="zákl. přenesená",J171,0)</f>
        <v>0</v>
      </c>
      <c r="BH171" s="213">
        <f>IF(N171="sníž. přenesená",J171,0)</f>
        <v>0</v>
      </c>
      <c r="BI171" s="213">
        <f>IF(N171="nulová",J171,0)</f>
        <v>0</v>
      </c>
      <c r="BJ171" s="25" t="s">
        <v>78</v>
      </c>
      <c r="BK171" s="213">
        <f>ROUND(I171*H171,2)</f>
        <v>0</v>
      </c>
      <c r="BL171" s="25" t="s">
        <v>137</v>
      </c>
      <c r="BM171" s="25" t="s">
        <v>338</v>
      </c>
    </row>
    <row r="172" s="1" customFormat="1" ht="25.5" customHeight="1">
      <c r="B172" s="201"/>
      <c r="C172" s="202" t="s">
        <v>339</v>
      </c>
      <c r="D172" s="202" t="s">
        <v>121</v>
      </c>
      <c r="E172" s="203" t="s">
        <v>340</v>
      </c>
      <c r="F172" s="204" t="s">
        <v>341</v>
      </c>
      <c r="G172" s="205" t="s">
        <v>342</v>
      </c>
      <c r="H172" s="206">
        <v>177.517</v>
      </c>
      <c r="I172" s="207"/>
      <c r="J172" s="208">
        <f>ROUND(I172*H172,2)</f>
        <v>0</v>
      </c>
      <c r="K172" s="204" t="s">
        <v>182</v>
      </c>
      <c r="L172" s="47"/>
      <c r="M172" s="209" t="s">
        <v>5</v>
      </c>
      <c r="N172" s="210" t="s">
        <v>41</v>
      </c>
      <c r="O172" s="48"/>
      <c r="P172" s="211">
        <f>O172*H172</f>
        <v>0</v>
      </c>
      <c r="Q172" s="211">
        <v>0</v>
      </c>
      <c r="R172" s="211">
        <f>Q172*H172</f>
        <v>0</v>
      </c>
      <c r="S172" s="211">
        <v>0</v>
      </c>
      <c r="T172" s="212">
        <f>S172*H172</f>
        <v>0</v>
      </c>
      <c r="AR172" s="25" t="s">
        <v>137</v>
      </c>
      <c r="AT172" s="25" t="s">
        <v>121</v>
      </c>
      <c r="AU172" s="25" t="s">
        <v>80</v>
      </c>
      <c r="AY172" s="25" t="s">
        <v>118</v>
      </c>
      <c r="BE172" s="213">
        <f>IF(N172="základní",J172,0)</f>
        <v>0</v>
      </c>
      <c r="BF172" s="213">
        <f>IF(N172="snížená",J172,0)</f>
        <v>0</v>
      </c>
      <c r="BG172" s="213">
        <f>IF(N172="zákl. přenesená",J172,0)</f>
        <v>0</v>
      </c>
      <c r="BH172" s="213">
        <f>IF(N172="sníž. přenesená",J172,0)</f>
        <v>0</v>
      </c>
      <c r="BI172" s="213">
        <f>IF(N172="nulová",J172,0)</f>
        <v>0</v>
      </c>
      <c r="BJ172" s="25" t="s">
        <v>78</v>
      </c>
      <c r="BK172" s="213">
        <f>ROUND(I172*H172,2)</f>
        <v>0</v>
      </c>
      <c r="BL172" s="25" t="s">
        <v>137</v>
      </c>
      <c r="BM172" s="25" t="s">
        <v>343</v>
      </c>
    </row>
    <row r="173" s="11" customFormat="1">
      <c r="B173" s="214"/>
      <c r="D173" s="215" t="s">
        <v>152</v>
      </c>
      <c r="E173" s="216" t="s">
        <v>5</v>
      </c>
      <c r="F173" s="217" t="s">
        <v>344</v>
      </c>
      <c r="H173" s="218">
        <v>177.517</v>
      </c>
      <c r="I173" s="219"/>
      <c r="L173" s="214"/>
      <c r="M173" s="220"/>
      <c r="N173" s="221"/>
      <c r="O173" s="221"/>
      <c r="P173" s="221"/>
      <c r="Q173" s="221"/>
      <c r="R173" s="221"/>
      <c r="S173" s="221"/>
      <c r="T173" s="222"/>
      <c r="AT173" s="216" t="s">
        <v>152</v>
      </c>
      <c r="AU173" s="216" t="s">
        <v>80</v>
      </c>
      <c r="AV173" s="11" t="s">
        <v>80</v>
      </c>
      <c r="AW173" s="11" t="s">
        <v>34</v>
      </c>
      <c r="AX173" s="11" t="s">
        <v>78</v>
      </c>
      <c r="AY173" s="216" t="s">
        <v>118</v>
      </c>
    </row>
    <row r="174" s="1" customFormat="1" ht="25.5" customHeight="1">
      <c r="B174" s="201"/>
      <c r="C174" s="202" t="s">
        <v>345</v>
      </c>
      <c r="D174" s="202" t="s">
        <v>121</v>
      </c>
      <c r="E174" s="203" t="s">
        <v>346</v>
      </c>
      <c r="F174" s="204" t="s">
        <v>347</v>
      </c>
      <c r="G174" s="205" t="s">
        <v>252</v>
      </c>
      <c r="H174" s="206">
        <v>47.780000000000001</v>
      </c>
      <c r="I174" s="207"/>
      <c r="J174" s="208">
        <f>ROUND(I174*H174,2)</f>
        <v>0</v>
      </c>
      <c r="K174" s="204" t="s">
        <v>182</v>
      </c>
      <c r="L174" s="47"/>
      <c r="M174" s="209" t="s">
        <v>5</v>
      </c>
      <c r="N174" s="210" t="s">
        <v>41</v>
      </c>
      <c r="O174" s="48"/>
      <c r="P174" s="211">
        <f>O174*H174</f>
        <v>0</v>
      </c>
      <c r="Q174" s="211">
        <v>0</v>
      </c>
      <c r="R174" s="211">
        <f>Q174*H174</f>
        <v>0</v>
      </c>
      <c r="S174" s="211">
        <v>0</v>
      </c>
      <c r="T174" s="212">
        <f>S174*H174</f>
        <v>0</v>
      </c>
      <c r="AR174" s="25" t="s">
        <v>137</v>
      </c>
      <c r="AT174" s="25" t="s">
        <v>121</v>
      </c>
      <c r="AU174" s="25" t="s">
        <v>80</v>
      </c>
      <c r="AY174" s="25" t="s">
        <v>118</v>
      </c>
      <c r="BE174" s="213">
        <f>IF(N174="základní",J174,0)</f>
        <v>0</v>
      </c>
      <c r="BF174" s="213">
        <f>IF(N174="snížená",J174,0)</f>
        <v>0</v>
      </c>
      <c r="BG174" s="213">
        <f>IF(N174="zákl. přenesená",J174,0)</f>
        <v>0</v>
      </c>
      <c r="BH174" s="213">
        <f>IF(N174="sníž. přenesená",J174,0)</f>
        <v>0</v>
      </c>
      <c r="BI174" s="213">
        <f>IF(N174="nulová",J174,0)</f>
        <v>0</v>
      </c>
      <c r="BJ174" s="25" t="s">
        <v>78</v>
      </c>
      <c r="BK174" s="213">
        <f>ROUND(I174*H174,2)</f>
        <v>0</v>
      </c>
      <c r="BL174" s="25" t="s">
        <v>137</v>
      </c>
      <c r="BM174" s="25" t="s">
        <v>348</v>
      </c>
    </row>
    <row r="175" s="11" customFormat="1">
      <c r="B175" s="214"/>
      <c r="D175" s="215" t="s">
        <v>152</v>
      </c>
      <c r="E175" s="216" t="s">
        <v>5</v>
      </c>
      <c r="F175" s="217" t="s">
        <v>349</v>
      </c>
      <c r="H175" s="218">
        <v>5.8600000000000003</v>
      </c>
      <c r="I175" s="219"/>
      <c r="L175" s="214"/>
      <c r="M175" s="220"/>
      <c r="N175" s="221"/>
      <c r="O175" s="221"/>
      <c r="P175" s="221"/>
      <c r="Q175" s="221"/>
      <c r="R175" s="221"/>
      <c r="S175" s="221"/>
      <c r="T175" s="222"/>
      <c r="AT175" s="216" t="s">
        <v>152</v>
      </c>
      <c r="AU175" s="216" t="s">
        <v>80</v>
      </c>
      <c r="AV175" s="11" t="s">
        <v>80</v>
      </c>
      <c r="AW175" s="11" t="s">
        <v>34</v>
      </c>
      <c r="AX175" s="11" t="s">
        <v>70</v>
      </c>
      <c r="AY175" s="216" t="s">
        <v>118</v>
      </c>
    </row>
    <row r="176" s="11" customFormat="1">
      <c r="B176" s="214"/>
      <c r="D176" s="215" t="s">
        <v>152</v>
      </c>
      <c r="E176" s="216" t="s">
        <v>5</v>
      </c>
      <c r="F176" s="217" t="s">
        <v>350</v>
      </c>
      <c r="H176" s="218">
        <v>2.3999999999999999</v>
      </c>
      <c r="I176" s="219"/>
      <c r="L176" s="214"/>
      <c r="M176" s="220"/>
      <c r="N176" s="221"/>
      <c r="O176" s="221"/>
      <c r="P176" s="221"/>
      <c r="Q176" s="221"/>
      <c r="R176" s="221"/>
      <c r="S176" s="221"/>
      <c r="T176" s="222"/>
      <c r="AT176" s="216" t="s">
        <v>152</v>
      </c>
      <c r="AU176" s="216" t="s">
        <v>80</v>
      </c>
      <c r="AV176" s="11" t="s">
        <v>80</v>
      </c>
      <c r="AW176" s="11" t="s">
        <v>34</v>
      </c>
      <c r="AX176" s="11" t="s">
        <v>70</v>
      </c>
      <c r="AY176" s="216" t="s">
        <v>118</v>
      </c>
    </row>
    <row r="177" s="11" customFormat="1">
      <c r="B177" s="214"/>
      <c r="D177" s="215" t="s">
        <v>152</v>
      </c>
      <c r="E177" s="216" t="s">
        <v>5</v>
      </c>
      <c r="F177" s="217" t="s">
        <v>351</v>
      </c>
      <c r="H177" s="218">
        <v>39.520000000000003</v>
      </c>
      <c r="I177" s="219"/>
      <c r="L177" s="214"/>
      <c r="M177" s="220"/>
      <c r="N177" s="221"/>
      <c r="O177" s="221"/>
      <c r="P177" s="221"/>
      <c r="Q177" s="221"/>
      <c r="R177" s="221"/>
      <c r="S177" s="221"/>
      <c r="T177" s="222"/>
      <c r="AT177" s="216" t="s">
        <v>152</v>
      </c>
      <c r="AU177" s="216" t="s">
        <v>80</v>
      </c>
      <c r="AV177" s="11" t="s">
        <v>80</v>
      </c>
      <c r="AW177" s="11" t="s">
        <v>34</v>
      </c>
      <c r="AX177" s="11" t="s">
        <v>70</v>
      </c>
      <c r="AY177" s="216" t="s">
        <v>118</v>
      </c>
    </row>
    <row r="178" s="13" customFormat="1">
      <c r="B178" s="234"/>
      <c r="D178" s="215" t="s">
        <v>152</v>
      </c>
      <c r="E178" s="235" t="s">
        <v>5</v>
      </c>
      <c r="F178" s="236" t="s">
        <v>195</v>
      </c>
      <c r="H178" s="237">
        <v>47.780000000000001</v>
      </c>
      <c r="I178" s="238"/>
      <c r="L178" s="234"/>
      <c r="M178" s="239"/>
      <c r="N178" s="240"/>
      <c r="O178" s="240"/>
      <c r="P178" s="240"/>
      <c r="Q178" s="240"/>
      <c r="R178" s="240"/>
      <c r="S178" s="240"/>
      <c r="T178" s="241"/>
      <c r="AT178" s="235" t="s">
        <v>152</v>
      </c>
      <c r="AU178" s="235" t="s">
        <v>80</v>
      </c>
      <c r="AV178" s="13" t="s">
        <v>137</v>
      </c>
      <c r="AW178" s="13" t="s">
        <v>34</v>
      </c>
      <c r="AX178" s="13" t="s">
        <v>78</v>
      </c>
      <c r="AY178" s="235" t="s">
        <v>118</v>
      </c>
    </row>
    <row r="179" s="1" customFormat="1" ht="51" customHeight="1">
      <c r="B179" s="201"/>
      <c r="C179" s="202" t="s">
        <v>352</v>
      </c>
      <c r="D179" s="202" t="s">
        <v>121</v>
      </c>
      <c r="E179" s="203" t="s">
        <v>353</v>
      </c>
      <c r="F179" s="204" t="s">
        <v>354</v>
      </c>
      <c r="G179" s="205" t="s">
        <v>252</v>
      </c>
      <c r="H179" s="206">
        <v>3.5</v>
      </c>
      <c r="I179" s="207"/>
      <c r="J179" s="208">
        <f>ROUND(I179*H179,2)</f>
        <v>0</v>
      </c>
      <c r="K179" s="204" t="s">
        <v>182</v>
      </c>
      <c r="L179" s="47"/>
      <c r="M179" s="209" t="s">
        <v>5</v>
      </c>
      <c r="N179" s="210" t="s">
        <v>41</v>
      </c>
      <c r="O179" s="48"/>
      <c r="P179" s="211">
        <f>O179*H179</f>
        <v>0</v>
      </c>
      <c r="Q179" s="211">
        <v>0</v>
      </c>
      <c r="R179" s="211">
        <f>Q179*H179</f>
        <v>0</v>
      </c>
      <c r="S179" s="211">
        <v>0</v>
      </c>
      <c r="T179" s="212">
        <f>S179*H179</f>
        <v>0</v>
      </c>
      <c r="AR179" s="25" t="s">
        <v>137</v>
      </c>
      <c r="AT179" s="25" t="s">
        <v>121</v>
      </c>
      <c r="AU179" s="25" t="s">
        <v>80</v>
      </c>
      <c r="AY179" s="25" t="s">
        <v>118</v>
      </c>
      <c r="BE179" s="213">
        <f>IF(N179="základní",J179,0)</f>
        <v>0</v>
      </c>
      <c r="BF179" s="213">
        <f>IF(N179="snížená",J179,0)</f>
        <v>0</v>
      </c>
      <c r="BG179" s="213">
        <f>IF(N179="zákl. přenesená",J179,0)</f>
        <v>0</v>
      </c>
      <c r="BH179" s="213">
        <f>IF(N179="sníž. přenesená",J179,0)</f>
        <v>0</v>
      </c>
      <c r="BI179" s="213">
        <f>IF(N179="nulová",J179,0)</f>
        <v>0</v>
      </c>
      <c r="BJ179" s="25" t="s">
        <v>78</v>
      </c>
      <c r="BK179" s="213">
        <f>ROUND(I179*H179,2)</f>
        <v>0</v>
      </c>
      <c r="BL179" s="25" t="s">
        <v>137</v>
      </c>
      <c r="BM179" s="25" t="s">
        <v>355</v>
      </c>
    </row>
    <row r="180" s="11" customFormat="1">
      <c r="B180" s="214"/>
      <c r="D180" s="215" t="s">
        <v>152</v>
      </c>
      <c r="E180" s="216" t="s">
        <v>5</v>
      </c>
      <c r="F180" s="217" t="s">
        <v>356</v>
      </c>
      <c r="H180" s="218">
        <v>3.5</v>
      </c>
      <c r="I180" s="219"/>
      <c r="L180" s="214"/>
      <c r="M180" s="220"/>
      <c r="N180" s="221"/>
      <c r="O180" s="221"/>
      <c r="P180" s="221"/>
      <c r="Q180" s="221"/>
      <c r="R180" s="221"/>
      <c r="S180" s="221"/>
      <c r="T180" s="222"/>
      <c r="AT180" s="216" t="s">
        <v>152</v>
      </c>
      <c r="AU180" s="216" t="s">
        <v>80</v>
      </c>
      <c r="AV180" s="11" t="s">
        <v>80</v>
      </c>
      <c r="AW180" s="11" t="s">
        <v>34</v>
      </c>
      <c r="AX180" s="11" t="s">
        <v>78</v>
      </c>
      <c r="AY180" s="216" t="s">
        <v>118</v>
      </c>
    </row>
    <row r="181" s="1" customFormat="1" ht="38.25" customHeight="1">
      <c r="B181" s="201"/>
      <c r="C181" s="202" t="s">
        <v>357</v>
      </c>
      <c r="D181" s="202" t="s">
        <v>121</v>
      </c>
      <c r="E181" s="203" t="s">
        <v>358</v>
      </c>
      <c r="F181" s="204" t="s">
        <v>359</v>
      </c>
      <c r="G181" s="205" t="s">
        <v>252</v>
      </c>
      <c r="H181" s="206">
        <v>6.7999999999999998</v>
      </c>
      <c r="I181" s="207"/>
      <c r="J181" s="208">
        <f>ROUND(I181*H181,2)</f>
        <v>0</v>
      </c>
      <c r="K181" s="204" t="s">
        <v>182</v>
      </c>
      <c r="L181" s="47"/>
      <c r="M181" s="209" t="s">
        <v>5</v>
      </c>
      <c r="N181" s="210" t="s">
        <v>41</v>
      </c>
      <c r="O181" s="48"/>
      <c r="P181" s="211">
        <f>O181*H181</f>
        <v>0</v>
      </c>
      <c r="Q181" s="211">
        <v>0</v>
      </c>
      <c r="R181" s="211">
        <f>Q181*H181</f>
        <v>0</v>
      </c>
      <c r="S181" s="211">
        <v>0</v>
      </c>
      <c r="T181" s="212">
        <f>S181*H181</f>
        <v>0</v>
      </c>
      <c r="AR181" s="25" t="s">
        <v>137</v>
      </c>
      <c r="AT181" s="25" t="s">
        <v>121</v>
      </c>
      <c r="AU181" s="25" t="s">
        <v>80</v>
      </c>
      <c r="AY181" s="25" t="s">
        <v>118</v>
      </c>
      <c r="BE181" s="213">
        <f>IF(N181="základní",J181,0)</f>
        <v>0</v>
      </c>
      <c r="BF181" s="213">
        <f>IF(N181="snížená",J181,0)</f>
        <v>0</v>
      </c>
      <c r="BG181" s="213">
        <f>IF(N181="zákl. přenesená",J181,0)</f>
        <v>0</v>
      </c>
      <c r="BH181" s="213">
        <f>IF(N181="sníž. přenesená",J181,0)</f>
        <v>0</v>
      </c>
      <c r="BI181" s="213">
        <f>IF(N181="nulová",J181,0)</f>
        <v>0</v>
      </c>
      <c r="BJ181" s="25" t="s">
        <v>78</v>
      </c>
      <c r="BK181" s="213">
        <f>ROUND(I181*H181,2)</f>
        <v>0</v>
      </c>
      <c r="BL181" s="25" t="s">
        <v>137</v>
      </c>
      <c r="BM181" s="25" t="s">
        <v>360</v>
      </c>
    </row>
    <row r="182" s="11" customFormat="1">
      <c r="B182" s="214"/>
      <c r="D182" s="215" t="s">
        <v>152</v>
      </c>
      <c r="E182" s="216" t="s">
        <v>5</v>
      </c>
      <c r="F182" s="217" t="s">
        <v>361</v>
      </c>
      <c r="H182" s="218">
        <v>1.6000000000000001</v>
      </c>
      <c r="I182" s="219"/>
      <c r="L182" s="214"/>
      <c r="M182" s="220"/>
      <c r="N182" s="221"/>
      <c r="O182" s="221"/>
      <c r="P182" s="221"/>
      <c r="Q182" s="221"/>
      <c r="R182" s="221"/>
      <c r="S182" s="221"/>
      <c r="T182" s="222"/>
      <c r="AT182" s="216" t="s">
        <v>152</v>
      </c>
      <c r="AU182" s="216" t="s">
        <v>80</v>
      </c>
      <c r="AV182" s="11" t="s">
        <v>80</v>
      </c>
      <c r="AW182" s="11" t="s">
        <v>34</v>
      </c>
      <c r="AX182" s="11" t="s">
        <v>70</v>
      </c>
      <c r="AY182" s="216" t="s">
        <v>118</v>
      </c>
    </row>
    <row r="183" s="11" customFormat="1">
      <c r="B183" s="214"/>
      <c r="D183" s="215" t="s">
        <v>152</v>
      </c>
      <c r="E183" s="216" t="s">
        <v>5</v>
      </c>
      <c r="F183" s="217" t="s">
        <v>362</v>
      </c>
      <c r="H183" s="218">
        <v>5.2000000000000002</v>
      </c>
      <c r="I183" s="219"/>
      <c r="L183" s="214"/>
      <c r="M183" s="220"/>
      <c r="N183" s="221"/>
      <c r="O183" s="221"/>
      <c r="P183" s="221"/>
      <c r="Q183" s="221"/>
      <c r="R183" s="221"/>
      <c r="S183" s="221"/>
      <c r="T183" s="222"/>
      <c r="AT183" s="216" t="s">
        <v>152</v>
      </c>
      <c r="AU183" s="216" t="s">
        <v>80</v>
      </c>
      <c r="AV183" s="11" t="s">
        <v>80</v>
      </c>
      <c r="AW183" s="11" t="s">
        <v>34</v>
      </c>
      <c r="AX183" s="11" t="s">
        <v>70</v>
      </c>
      <c r="AY183" s="216" t="s">
        <v>118</v>
      </c>
    </row>
    <row r="184" s="13" customFormat="1">
      <c r="B184" s="234"/>
      <c r="D184" s="215" t="s">
        <v>152</v>
      </c>
      <c r="E184" s="235" t="s">
        <v>5</v>
      </c>
      <c r="F184" s="236" t="s">
        <v>195</v>
      </c>
      <c r="H184" s="237">
        <v>6.7999999999999998</v>
      </c>
      <c r="I184" s="238"/>
      <c r="L184" s="234"/>
      <c r="M184" s="239"/>
      <c r="N184" s="240"/>
      <c r="O184" s="240"/>
      <c r="P184" s="240"/>
      <c r="Q184" s="240"/>
      <c r="R184" s="240"/>
      <c r="S184" s="240"/>
      <c r="T184" s="241"/>
      <c r="AT184" s="235" t="s">
        <v>152</v>
      </c>
      <c r="AU184" s="235" t="s">
        <v>80</v>
      </c>
      <c r="AV184" s="13" t="s">
        <v>137</v>
      </c>
      <c r="AW184" s="13" t="s">
        <v>34</v>
      </c>
      <c r="AX184" s="13" t="s">
        <v>78</v>
      </c>
      <c r="AY184" s="235" t="s">
        <v>118</v>
      </c>
    </row>
    <row r="185" s="1" customFormat="1" ht="16.5" customHeight="1">
      <c r="B185" s="201"/>
      <c r="C185" s="250" t="s">
        <v>363</v>
      </c>
      <c r="D185" s="250" t="s">
        <v>364</v>
      </c>
      <c r="E185" s="251" t="s">
        <v>365</v>
      </c>
      <c r="F185" s="252" t="s">
        <v>366</v>
      </c>
      <c r="G185" s="253" t="s">
        <v>342</v>
      </c>
      <c r="H185" s="254">
        <v>19.57</v>
      </c>
      <c r="I185" s="255"/>
      <c r="J185" s="256">
        <f>ROUND(I185*H185,2)</f>
        <v>0</v>
      </c>
      <c r="K185" s="252" t="s">
        <v>182</v>
      </c>
      <c r="L185" s="257"/>
      <c r="M185" s="258" t="s">
        <v>5</v>
      </c>
      <c r="N185" s="259" t="s">
        <v>41</v>
      </c>
      <c r="O185" s="48"/>
      <c r="P185" s="211">
        <f>O185*H185</f>
        <v>0</v>
      </c>
      <c r="Q185" s="211">
        <v>1</v>
      </c>
      <c r="R185" s="211">
        <f>Q185*H185</f>
        <v>19.57</v>
      </c>
      <c r="S185" s="211">
        <v>0</v>
      </c>
      <c r="T185" s="212">
        <f>S185*H185</f>
        <v>0</v>
      </c>
      <c r="AR185" s="25" t="s">
        <v>154</v>
      </c>
      <c r="AT185" s="25" t="s">
        <v>364</v>
      </c>
      <c r="AU185" s="25" t="s">
        <v>80</v>
      </c>
      <c r="AY185" s="25" t="s">
        <v>118</v>
      </c>
      <c r="BE185" s="213">
        <f>IF(N185="základní",J185,0)</f>
        <v>0</v>
      </c>
      <c r="BF185" s="213">
        <f>IF(N185="snížená",J185,0)</f>
        <v>0</v>
      </c>
      <c r="BG185" s="213">
        <f>IF(N185="zákl. přenesená",J185,0)</f>
        <v>0</v>
      </c>
      <c r="BH185" s="213">
        <f>IF(N185="sníž. přenesená",J185,0)</f>
        <v>0</v>
      </c>
      <c r="BI185" s="213">
        <f>IF(N185="nulová",J185,0)</f>
        <v>0</v>
      </c>
      <c r="BJ185" s="25" t="s">
        <v>78</v>
      </c>
      <c r="BK185" s="213">
        <f>ROUND(I185*H185,2)</f>
        <v>0</v>
      </c>
      <c r="BL185" s="25" t="s">
        <v>137</v>
      </c>
      <c r="BM185" s="25" t="s">
        <v>367</v>
      </c>
    </row>
    <row r="186" s="11" customFormat="1">
      <c r="B186" s="214"/>
      <c r="D186" s="215" t="s">
        <v>152</v>
      </c>
      <c r="E186" s="216" t="s">
        <v>5</v>
      </c>
      <c r="F186" s="217" t="s">
        <v>368</v>
      </c>
      <c r="H186" s="218">
        <v>19.57</v>
      </c>
      <c r="I186" s="219"/>
      <c r="L186" s="214"/>
      <c r="M186" s="220"/>
      <c r="N186" s="221"/>
      <c r="O186" s="221"/>
      <c r="P186" s="221"/>
      <c r="Q186" s="221"/>
      <c r="R186" s="221"/>
      <c r="S186" s="221"/>
      <c r="T186" s="222"/>
      <c r="AT186" s="216" t="s">
        <v>152</v>
      </c>
      <c r="AU186" s="216" t="s">
        <v>80</v>
      </c>
      <c r="AV186" s="11" t="s">
        <v>80</v>
      </c>
      <c r="AW186" s="11" t="s">
        <v>34</v>
      </c>
      <c r="AX186" s="11" t="s">
        <v>78</v>
      </c>
      <c r="AY186" s="216" t="s">
        <v>118</v>
      </c>
    </row>
    <row r="187" s="1" customFormat="1" ht="25.5" customHeight="1">
      <c r="B187" s="201"/>
      <c r="C187" s="202" t="s">
        <v>369</v>
      </c>
      <c r="D187" s="202" t="s">
        <v>121</v>
      </c>
      <c r="E187" s="203" t="s">
        <v>370</v>
      </c>
      <c r="F187" s="204" t="s">
        <v>371</v>
      </c>
      <c r="G187" s="205" t="s">
        <v>181</v>
      </c>
      <c r="H187" s="206">
        <v>449.5</v>
      </c>
      <c r="I187" s="207"/>
      <c r="J187" s="208">
        <f>ROUND(I187*H187,2)</f>
        <v>0</v>
      </c>
      <c r="K187" s="204" t="s">
        <v>182</v>
      </c>
      <c r="L187" s="47"/>
      <c r="M187" s="209" t="s">
        <v>5</v>
      </c>
      <c r="N187" s="210" t="s">
        <v>41</v>
      </c>
      <c r="O187" s="48"/>
      <c r="P187" s="211">
        <f>O187*H187</f>
        <v>0</v>
      </c>
      <c r="Q187" s="211">
        <v>0</v>
      </c>
      <c r="R187" s="211">
        <f>Q187*H187</f>
        <v>0</v>
      </c>
      <c r="S187" s="211">
        <v>0</v>
      </c>
      <c r="T187" s="212">
        <f>S187*H187</f>
        <v>0</v>
      </c>
      <c r="AR187" s="25" t="s">
        <v>137</v>
      </c>
      <c r="AT187" s="25" t="s">
        <v>121</v>
      </c>
      <c r="AU187" s="25" t="s">
        <v>80</v>
      </c>
      <c r="AY187" s="25" t="s">
        <v>118</v>
      </c>
      <c r="BE187" s="213">
        <f>IF(N187="základní",J187,0)</f>
        <v>0</v>
      </c>
      <c r="BF187" s="213">
        <f>IF(N187="snížená",J187,0)</f>
        <v>0</v>
      </c>
      <c r="BG187" s="213">
        <f>IF(N187="zákl. přenesená",J187,0)</f>
        <v>0</v>
      </c>
      <c r="BH187" s="213">
        <f>IF(N187="sníž. přenesená",J187,0)</f>
        <v>0</v>
      </c>
      <c r="BI187" s="213">
        <f>IF(N187="nulová",J187,0)</f>
        <v>0</v>
      </c>
      <c r="BJ187" s="25" t="s">
        <v>78</v>
      </c>
      <c r="BK187" s="213">
        <f>ROUND(I187*H187,2)</f>
        <v>0</v>
      </c>
      <c r="BL187" s="25" t="s">
        <v>137</v>
      </c>
      <c r="BM187" s="25" t="s">
        <v>372</v>
      </c>
    </row>
    <row r="188" s="11" customFormat="1">
      <c r="B188" s="214"/>
      <c r="D188" s="215" t="s">
        <v>152</v>
      </c>
      <c r="E188" s="216" t="s">
        <v>5</v>
      </c>
      <c r="F188" s="217" t="s">
        <v>373</v>
      </c>
      <c r="H188" s="218">
        <v>315</v>
      </c>
      <c r="I188" s="219"/>
      <c r="L188" s="214"/>
      <c r="M188" s="220"/>
      <c r="N188" s="221"/>
      <c r="O188" s="221"/>
      <c r="P188" s="221"/>
      <c r="Q188" s="221"/>
      <c r="R188" s="221"/>
      <c r="S188" s="221"/>
      <c r="T188" s="222"/>
      <c r="AT188" s="216" t="s">
        <v>152</v>
      </c>
      <c r="AU188" s="216" t="s">
        <v>80</v>
      </c>
      <c r="AV188" s="11" t="s">
        <v>80</v>
      </c>
      <c r="AW188" s="11" t="s">
        <v>34</v>
      </c>
      <c r="AX188" s="11" t="s">
        <v>70</v>
      </c>
      <c r="AY188" s="216" t="s">
        <v>118</v>
      </c>
    </row>
    <row r="189" s="11" customFormat="1">
      <c r="B189" s="214"/>
      <c r="D189" s="215" t="s">
        <v>152</v>
      </c>
      <c r="E189" s="216" t="s">
        <v>5</v>
      </c>
      <c r="F189" s="217" t="s">
        <v>374</v>
      </c>
      <c r="H189" s="218">
        <v>72.099999999999994</v>
      </c>
      <c r="I189" s="219"/>
      <c r="L189" s="214"/>
      <c r="M189" s="220"/>
      <c r="N189" s="221"/>
      <c r="O189" s="221"/>
      <c r="P189" s="221"/>
      <c r="Q189" s="221"/>
      <c r="R189" s="221"/>
      <c r="S189" s="221"/>
      <c r="T189" s="222"/>
      <c r="AT189" s="216" t="s">
        <v>152</v>
      </c>
      <c r="AU189" s="216" t="s">
        <v>80</v>
      </c>
      <c r="AV189" s="11" t="s">
        <v>80</v>
      </c>
      <c r="AW189" s="11" t="s">
        <v>34</v>
      </c>
      <c r="AX189" s="11" t="s">
        <v>70</v>
      </c>
      <c r="AY189" s="216" t="s">
        <v>118</v>
      </c>
    </row>
    <row r="190" s="11" customFormat="1">
      <c r="B190" s="214"/>
      <c r="D190" s="215" t="s">
        <v>152</v>
      </c>
      <c r="E190" s="216" t="s">
        <v>5</v>
      </c>
      <c r="F190" s="217" t="s">
        <v>375</v>
      </c>
      <c r="H190" s="218">
        <v>4</v>
      </c>
      <c r="I190" s="219"/>
      <c r="L190" s="214"/>
      <c r="M190" s="220"/>
      <c r="N190" s="221"/>
      <c r="O190" s="221"/>
      <c r="P190" s="221"/>
      <c r="Q190" s="221"/>
      <c r="R190" s="221"/>
      <c r="S190" s="221"/>
      <c r="T190" s="222"/>
      <c r="AT190" s="216" t="s">
        <v>152</v>
      </c>
      <c r="AU190" s="216" t="s">
        <v>80</v>
      </c>
      <c r="AV190" s="11" t="s">
        <v>80</v>
      </c>
      <c r="AW190" s="11" t="s">
        <v>34</v>
      </c>
      <c r="AX190" s="11" t="s">
        <v>70</v>
      </c>
      <c r="AY190" s="216" t="s">
        <v>118</v>
      </c>
    </row>
    <row r="191" s="11" customFormat="1">
      <c r="B191" s="214"/>
      <c r="D191" s="215" t="s">
        <v>152</v>
      </c>
      <c r="E191" s="216" t="s">
        <v>5</v>
      </c>
      <c r="F191" s="217" t="s">
        <v>376</v>
      </c>
      <c r="H191" s="218">
        <v>9</v>
      </c>
      <c r="I191" s="219"/>
      <c r="L191" s="214"/>
      <c r="M191" s="220"/>
      <c r="N191" s="221"/>
      <c r="O191" s="221"/>
      <c r="P191" s="221"/>
      <c r="Q191" s="221"/>
      <c r="R191" s="221"/>
      <c r="S191" s="221"/>
      <c r="T191" s="222"/>
      <c r="AT191" s="216" t="s">
        <v>152</v>
      </c>
      <c r="AU191" s="216" t="s">
        <v>80</v>
      </c>
      <c r="AV191" s="11" t="s">
        <v>80</v>
      </c>
      <c r="AW191" s="11" t="s">
        <v>34</v>
      </c>
      <c r="AX191" s="11" t="s">
        <v>70</v>
      </c>
      <c r="AY191" s="216" t="s">
        <v>118</v>
      </c>
    </row>
    <row r="192" s="11" customFormat="1">
      <c r="B192" s="214"/>
      <c r="D192" s="215" t="s">
        <v>152</v>
      </c>
      <c r="E192" s="216" t="s">
        <v>5</v>
      </c>
      <c r="F192" s="217" t="s">
        <v>377</v>
      </c>
      <c r="H192" s="218">
        <v>49.399999999999999</v>
      </c>
      <c r="I192" s="219"/>
      <c r="L192" s="214"/>
      <c r="M192" s="220"/>
      <c r="N192" s="221"/>
      <c r="O192" s="221"/>
      <c r="P192" s="221"/>
      <c r="Q192" s="221"/>
      <c r="R192" s="221"/>
      <c r="S192" s="221"/>
      <c r="T192" s="222"/>
      <c r="AT192" s="216" t="s">
        <v>152</v>
      </c>
      <c r="AU192" s="216" t="s">
        <v>80</v>
      </c>
      <c r="AV192" s="11" t="s">
        <v>80</v>
      </c>
      <c r="AW192" s="11" t="s">
        <v>34</v>
      </c>
      <c r="AX192" s="11" t="s">
        <v>70</v>
      </c>
      <c r="AY192" s="216" t="s">
        <v>118</v>
      </c>
    </row>
    <row r="193" s="13" customFormat="1">
      <c r="B193" s="234"/>
      <c r="D193" s="215" t="s">
        <v>152</v>
      </c>
      <c r="E193" s="235" t="s">
        <v>5</v>
      </c>
      <c r="F193" s="236" t="s">
        <v>195</v>
      </c>
      <c r="H193" s="237">
        <v>449.5</v>
      </c>
      <c r="I193" s="238"/>
      <c r="L193" s="234"/>
      <c r="M193" s="239"/>
      <c r="N193" s="240"/>
      <c r="O193" s="240"/>
      <c r="P193" s="240"/>
      <c r="Q193" s="240"/>
      <c r="R193" s="240"/>
      <c r="S193" s="240"/>
      <c r="T193" s="241"/>
      <c r="AT193" s="235" t="s">
        <v>152</v>
      </c>
      <c r="AU193" s="235" t="s">
        <v>80</v>
      </c>
      <c r="AV193" s="13" t="s">
        <v>137</v>
      </c>
      <c r="AW193" s="13" t="s">
        <v>34</v>
      </c>
      <c r="AX193" s="13" t="s">
        <v>78</v>
      </c>
      <c r="AY193" s="235" t="s">
        <v>118</v>
      </c>
    </row>
    <row r="194" s="1" customFormat="1" ht="16.5" customHeight="1">
      <c r="B194" s="201"/>
      <c r="C194" s="202" t="s">
        <v>378</v>
      </c>
      <c r="D194" s="202" t="s">
        <v>121</v>
      </c>
      <c r="E194" s="203" t="s">
        <v>379</v>
      </c>
      <c r="F194" s="204" t="s">
        <v>380</v>
      </c>
      <c r="G194" s="205" t="s">
        <v>163</v>
      </c>
      <c r="H194" s="206">
        <v>10</v>
      </c>
      <c r="I194" s="207"/>
      <c r="J194" s="208">
        <f>ROUND(I194*H194,2)</f>
        <v>0</v>
      </c>
      <c r="K194" s="204" t="s">
        <v>5</v>
      </c>
      <c r="L194" s="47"/>
      <c r="M194" s="209" t="s">
        <v>5</v>
      </c>
      <c r="N194" s="210" t="s">
        <v>41</v>
      </c>
      <c r="O194" s="48"/>
      <c r="P194" s="211">
        <f>O194*H194</f>
        <v>0</v>
      </c>
      <c r="Q194" s="211">
        <v>0</v>
      </c>
      <c r="R194" s="211">
        <f>Q194*H194</f>
        <v>0</v>
      </c>
      <c r="S194" s="211">
        <v>0</v>
      </c>
      <c r="T194" s="212">
        <f>S194*H194</f>
        <v>0</v>
      </c>
      <c r="AR194" s="25" t="s">
        <v>137</v>
      </c>
      <c r="AT194" s="25" t="s">
        <v>121</v>
      </c>
      <c r="AU194" s="25" t="s">
        <v>80</v>
      </c>
      <c r="AY194" s="25" t="s">
        <v>118</v>
      </c>
      <c r="BE194" s="213">
        <f>IF(N194="základní",J194,0)</f>
        <v>0</v>
      </c>
      <c r="BF194" s="213">
        <f>IF(N194="snížená",J194,0)</f>
        <v>0</v>
      </c>
      <c r="BG194" s="213">
        <f>IF(N194="zákl. přenesená",J194,0)</f>
        <v>0</v>
      </c>
      <c r="BH194" s="213">
        <f>IF(N194="sníž. přenesená",J194,0)</f>
        <v>0</v>
      </c>
      <c r="BI194" s="213">
        <f>IF(N194="nulová",J194,0)</f>
        <v>0</v>
      </c>
      <c r="BJ194" s="25" t="s">
        <v>78</v>
      </c>
      <c r="BK194" s="213">
        <f>ROUND(I194*H194,2)</f>
        <v>0</v>
      </c>
      <c r="BL194" s="25" t="s">
        <v>137</v>
      </c>
      <c r="BM194" s="25" t="s">
        <v>381</v>
      </c>
    </row>
    <row r="195" s="11" customFormat="1">
      <c r="B195" s="214"/>
      <c r="D195" s="215" t="s">
        <v>152</v>
      </c>
      <c r="E195" s="216" t="s">
        <v>5</v>
      </c>
      <c r="F195" s="217" t="s">
        <v>382</v>
      </c>
      <c r="H195" s="218">
        <v>10</v>
      </c>
      <c r="I195" s="219"/>
      <c r="L195" s="214"/>
      <c r="M195" s="220"/>
      <c r="N195" s="221"/>
      <c r="O195" s="221"/>
      <c r="P195" s="221"/>
      <c r="Q195" s="221"/>
      <c r="R195" s="221"/>
      <c r="S195" s="221"/>
      <c r="T195" s="222"/>
      <c r="AT195" s="216" t="s">
        <v>152</v>
      </c>
      <c r="AU195" s="216" t="s">
        <v>80</v>
      </c>
      <c r="AV195" s="11" t="s">
        <v>80</v>
      </c>
      <c r="AW195" s="11" t="s">
        <v>34</v>
      </c>
      <c r="AX195" s="11" t="s">
        <v>78</v>
      </c>
      <c r="AY195" s="216" t="s">
        <v>118</v>
      </c>
    </row>
    <row r="196" s="10" customFormat="1" ht="29.88" customHeight="1">
      <c r="B196" s="188"/>
      <c r="D196" s="189" t="s">
        <v>69</v>
      </c>
      <c r="E196" s="199" t="s">
        <v>80</v>
      </c>
      <c r="F196" s="199" t="s">
        <v>383</v>
      </c>
      <c r="I196" s="191"/>
      <c r="J196" s="200">
        <f>BK196</f>
        <v>0</v>
      </c>
      <c r="L196" s="188"/>
      <c r="M196" s="193"/>
      <c r="N196" s="194"/>
      <c r="O196" s="194"/>
      <c r="P196" s="195">
        <f>SUM(P197:P200)</f>
        <v>0</v>
      </c>
      <c r="Q196" s="194"/>
      <c r="R196" s="195">
        <f>SUM(R197:R200)</f>
        <v>0</v>
      </c>
      <c r="S196" s="194"/>
      <c r="T196" s="196">
        <f>SUM(T197:T200)</f>
        <v>0</v>
      </c>
      <c r="AR196" s="189" t="s">
        <v>78</v>
      </c>
      <c r="AT196" s="197" t="s">
        <v>69</v>
      </c>
      <c r="AU196" s="197" t="s">
        <v>78</v>
      </c>
      <c r="AY196" s="189" t="s">
        <v>118</v>
      </c>
      <c r="BK196" s="198">
        <f>SUM(BK197:BK200)</f>
        <v>0</v>
      </c>
    </row>
    <row r="197" s="1" customFormat="1" ht="25.5" customHeight="1">
      <c r="B197" s="201"/>
      <c r="C197" s="202" t="s">
        <v>384</v>
      </c>
      <c r="D197" s="202" t="s">
        <v>121</v>
      </c>
      <c r="E197" s="203" t="s">
        <v>385</v>
      </c>
      <c r="F197" s="204" t="s">
        <v>386</v>
      </c>
      <c r="G197" s="205" t="s">
        <v>252</v>
      </c>
      <c r="H197" s="206">
        <v>2</v>
      </c>
      <c r="I197" s="207"/>
      <c r="J197" s="208">
        <f>ROUND(I197*H197,2)</f>
        <v>0</v>
      </c>
      <c r="K197" s="204" t="s">
        <v>182</v>
      </c>
      <c r="L197" s="47"/>
      <c r="M197" s="209" t="s">
        <v>5</v>
      </c>
      <c r="N197" s="210" t="s">
        <v>41</v>
      </c>
      <c r="O197" s="48"/>
      <c r="P197" s="211">
        <f>O197*H197</f>
        <v>0</v>
      </c>
      <c r="Q197" s="211">
        <v>0</v>
      </c>
      <c r="R197" s="211">
        <f>Q197*H197</f>
        <v>0</v>
      </c>
      <c r="S197" s="211">
        <v>0</v>
      </c>
      <c r="T197" s="212">
        <f>S197*H197</f>
        <v>0</v>
      </c>
      <c r="AR197" s="25" t="s">
        <v>137</v>
      </c>
      <c r="AT197" s="25" t="s">
        <v>121</v>
      </c>
      <c r="AU197" s="25" t="s">
        <v>80</v>
      </c>
      <c r="AY197" s="25" t="s">
        <v>118</v>
      </c>
      <c r="BE197" s="213">
        <f>IF(N197="základní",J197,0)</f>
        <v>0</v>
      </c>
      <c r="BF197" s="213">
        <f>IF(N197="snížená",J197,0)</f>
        <v>0</v>
      </c>
      <c r="BG197" s="213">
        <f>IF(N197="zákl. přenesená",J197,0)</f>
        <v>0</v>
      </c>
      <c r="BH197" s="213">
        <f>IF(N197="sníž. přenesená",J197,0)</f>
        <v>0</v>
      </c>
      <c r="BI197" s="213">
        <f>IF(N197="nulová",J197,0)</f>
        <v>0</v>
      </c>
      <c r="BJ197" s="25" t="s">
        <v>78</v>
      </c>
      <c r="BK197" s="213">
        <f>ROUND(I197*H197,2)</f>
        <v>0</v>
      </c>
      <c r="BL197" s="25" t="s">
        <v>137</v>
      </c>
      <c r="BM197" s="25" t="s">
        <v>387</v>
      </c>
    </row>
    <row r="198" s="11" customFormat="1">
      <c r="B198" s="214"/>
      <c r="D198" s="215" t="s">
        <v>152</v>
      </c>
      <c r="E198" s="216" t="s">
        <v>5</v>
      </c>
      <c r="F198" s="217" t="s">
        <v>388</v>
      </c>
      <c r="H198" s="218">
        <v>2</v>
      </c>
      <c r="I198" s="219"/>
      <c r="L198" s="214"/>
      <c r="M198" s="220"/>
      <c r="N198" s="221"/>
      <c r="O198" s="221"/>
      <c r="P198" s="221"/>
      <c r="Q198" s="221"/>
      <c r="R198" s="221"/>
      <c r="S198" s="221"/>
      <c r="T198" s="222"/>
      <c r="AT198" s="216" t="s">
        <v>152</v>
      </c>
      <c r="AU198" s="216" t="s">
        <v>80</v>
      </c>
      <c r="AV198" s="11" t="s">
        <v>80</v>
      </c>
      <c r="AW198" s="11" t="s">
        <v>34</v>
      </c>
      <c r="AX198" s="11" t="s">
        <v>78</v>
      </c>
      <c r="AY198" s="216" t="s">
        <v>118</v>
      </c>
    </row>
    <row r="199" s="1" customFormat="1" ht="25.5" customHeight="1">
      <c r="B199" s="201"/>
      <c r="C199" s="202" t="s">
        <v>389</v>
      </c>
      <c r="D199" s="202" t="s">
        <v>121</v>
      </c>
      <c r="E199" s="203" t="s">
        <v>390</v>
      </c>
      <c r="F199" s="204" t="s">
        <v>391</v>
      </c>
      <c r="G199" s="205" t="s">
        <v>252</v>
      </c>
      <c r="H199" s="206">
        <v>0.14399999999999999</v>
      </c>
      <c r="I199" s="207"/>
      <c r="J199" s="208">
        <f>ROUND(I199*H199,2)</f>
        <v>0</v>
      </c>
      <c r="K199" s="204" t="s">
        <v>182</v>
      </c>
      <c r="L199" s="47"/>
      <c r="M199" s="209" t="s">
        <v>5</v>
      </c>
      <c r="N199" s="210" t="s">
        <v>41</v>
      </c>
      <c r="O199" s="48"/>
      <c r="P199" s="211">
        <f>O199*H199</f>
        <v>0</v>
      </c>
      <c r="Q199" s="211">
        <v>0</v>
      </c>
      <c r="R199" s="211">
        <f>Q199*H199</f>
        <v>0</v>
      </c>
      <c r="S199" s="211">
        <v>0</v>
      </c>
      <c r="T199" s="212">
        <f>S199*H199</f>
        <v>0</v>
      </c>
      <c r="AR199" s="25" t="s">
        <v>137</v>
      </c>
      <c r="AT199" s="25" t="s">
        <v>121</v>
      </c>
      <c r="AU199" s="25" t="s">
        <v>80</v>
      </c>
      <c r="AY199" s="25" t="s">
        <v>118</v>
      </c>
      <c r="BE199" s="213">
        <f>IF(N199="základní",J199,0)</f>
        <v>0</v>
      </c>
      <c r="BF199" s="213">
        <f>IF(N199="snížená",J199,0)</f>
        <v>0</v>
      </c>
      <c r="BG199" s="213">
        <f>IF(N199="zákl. přenesená",J199,0)</f>
        <v>0</v>
      </c>
      <c r="BH199" s="213">
        <f>IF(N199="sníž. přenesená",J199,0)</f>
        <v>0</v>
      </c>
      <c r="BI199" s="213">
        <f>IF(N199="nulová",J199,0)</f>
        <v>0</v>
      </c>
      <c r="BJ199" s="25" t="s">
        <v>78</v>
      </c>
      <c r="BK199" s="213">
        <f>ROUND(I199*H199,2)</f>
        <v>0</v>
      </c>
      <c r="BL199" s="25" t="s">
        <v>137</v>
      </c>
      <c r="BM199" s="25" t="s">
        <v>392</v>
      </c>
    </row>
    <row r="200" s="11" customFormat="1">
      <c r="B200" s="214"/>
      <c r="D200" s="215" t="s">
        <v>152</v>
      </c>
      <c r="E200" s="216" t="s">
        <v>5</v>
      </c>
      <c r="F200" s="217" t="s">
        <v>393</v>
      </c>
      <c r="H200" s="218">
        <v>0.14399999999999999</v>
      </c>
      <c r="I200" s="219"/>
      <c r="L200" s="214"/>
      <c r="M200" s="220"/>
      <c r="N200" s="221"/>
      <c r="O200" s="221"/>
      <c r="P200" s="221"/>
      <c r="Q200" s="221"/>
      <c r="R200" s="221"/>
      <c r="S200" s="221"/>
      <c r="T200" s="222"/>
      <c r="AT200" s="216" t="s">
        <v>152</v>
      </c>
      <c r="AU200" s="216" t="s">
        <v>80</v>
      </c>
      <c r="AV200" s="11" t="s">
        <v>80</v>
      </c>
      <c r="AW200" s="11" t="s">
        <v>34</v>
      </c>
      <c r="AX200" s="11" t="s">
        <v>78</v>
      </c>
      <c r="AY200" s="216" t="s">
        <v>118</v>
      </c>
    </row>
    <row r="201" s="10" customFormat="1" ht="29.88" customHeight="1">
      <c r="B201" s="188"/>
      <c r="D201" s="189" t="s">
        <v>69</v>
      </c>
      <c r="E201" s="199" t="s">
        <v>137</v>
      </c>
      <c r="F201" s="199" t="s">
        <v>394</v>
      </c>
      <c r="I201" s="191"/>
      <c r="J201" s="200">
        <f>BK201</f>
        <v>0</v>
      </c>
      <c r="L201" s="188"/>
      <c r="M201" s="193"/>
      <c r="N201" s="194"/>
      <c r="O201" s="194"/>
      <c r="P201" s="195">
        <f>SUM(P202:P207)</f>
        <v>0</v>
      </c>
      <c r="Q201" s="194"/>
      <c r="R201" s="195">
        <f>SUM(R202:R207)</f>
        <v>0</v>
      </c>
      <c r="S201" s="194"/>
      <c r="T201" s="196">
        <f>SUM(T202:T207)</f>
        <v>0</v>
      </c>
      <c r="AR201" s="189" t="s">
        <v>78</v>
      </c>
      <c r="AT201" s="197" t="s">
        <v>69</v>
      </c>
      <c r="AU201" s="197" t="s">
        <v>78</v>
      </c>
      <c r="AY201" s="189" t="s">
        <v>118</v>
      </c>
      <c r="BK201" s="198">
        <f>SUM(BK202:BK207)</f>
        <v>0</v>
      </c>
    </row>
    <row r="202" s="1" customFormat="1" ht="25.5" customHeight="1">
      <c r="B202" s="201"/>
      <c r="C202" s="202" t="s">
        <v>395</v>
      </c>
      <c r="D202" s="202" t="s">
        <v>121</v>
      </c>
      <c r="E202" s="203" t="s">
        <v>396</v>
      </c>
      <c r="F202" s="204" t="s">
        <v>397</v>
      </c>
      <c r="G202" s="205" t="s">
        <v>252</v>
      </c>
      <c r="H202" s="206">
        <v>8.0099999999999998</v>
      </c>
      <c r="I202" s="207"/>
      <c r="J202" s="208">
        <f>ROUND(I202*H202,2)</f>
        <v>0</v>
      </c>
      <c r="K202" s="204" t="s">
        <v>182</v>
      </c>
      <c r="L202" s="47"/>
      <c r="M202" s="209" t="s">
        <v>5</v>
      </c>
      <c r="N202" s="210" t="s">
        <v>41</v>
      </c>
      <c r="O202" s="48"/>
      <c r="P202" s="211">
        <f>O202*H202</f>
        <v>0</v>
      </c>
      <c r="Q202" s="211">
        <v>0</v>
      </c>
      <c r="R202" s="211">
        <f>Q202*H202</f>
        <v>0</v>
      </c>
      <c r="S202" s="211">
        <v>0</v>
      </c>
      <c r="T202" s="212">
        <f>S202*H202</f>
        <v>0</v>
      </c>
      <c r="AR202" s="25" t="s">
        <v>137</v>
      </c>
      <c r="AT202" s="25" t="s">
        <v>121</v>
      </c>
      <c r="AU202" s="25" t="s">
        <v>80</v>
      </c>
      <c r="AY202" s="25" t="s">
        <v>118</v>
      </c>
      <c r="BE202" s="213">
        <f>IF(N202="základní",J202,0)</f>
        <v>0</v>
      </c>
      <c r="BF202" s="213">
        <f>IF(N202="snížená",J202,0)</f>
        <v>0</v>
      </c>
      <c r="BG202" s="213">
        <f>IF(N202="zákl. přenesená",J202,0)</f>
        <v>0</v>
      </c>
      <c r="BH202" s="213">
        <f>IF(N202="sníž. přenesená",J202,0)</f>
        <v>0</v>
      </c>
      <c r="BI202" s="213">
        <f>IF(N202="nulová",J202,0)</f>
        <v>0</v>
      </c>
      <c r="BJ202" s="25" t="s">
        <v>78</v>
      </c>
      <c r="BK202" s="213">
        <f>ROUND(I202*H202,2)</f>
        <v>0</v>
      </c>
      <c r="BL202" s="25" t="s">
        <v>137</v>
      </c>
      <c r="BM202" s="25" t="s">
        <v>398</v>
      </c>
    </row>
    <row r="203" s="11" customFormat="1">
      <c r="B203" s="214"/>
      <c r="D203" s="215" t="s">
        <v>152</v>
      </c>
      <c r="E203" s="216" t="s">
        <v>5</v>
      </c>
      <c r="F203" s="217" t="s">
        <v>399</v>
      </c>
      <c r="H203" s="218">
        <v>0.59999999999999998</v>
      </c>
      <c r="I203" s="219"/>
      <c r="L203" s="214"/>
      <c r="M203" s="220"/>
      <c r="N203" s="221"/>
      <c r="O203" s="221"/>
      <c r="P203" s="221"/>
      <c r="Q203" s="221"/>
      <c r="R203" s="221"/>
      <c r="S203" s="221"/>
      <c r="T203" s="222"/>
      <c r="AT203" s="216" t="s">
        <v>152</v>
      </c>
      <c r="AU203" s="216" t="s">
        <v>80</v>
      </c>
      <c r="AV203" s="11" t="s">
        <v>80</v>
      </c>
      <c r="AW203" s="11" t="s">
        <v>34</v>
      </c>
      <c r="AX203" s="11" t="s">
        <v>70</v>
      </c>
      <c r="AY203" s="216" t="s">
        <v>118</v>
      </c>
    </row>
    <row r="204" s="11" customFormat="1">
      <c r="B204" s="214"/>
      <c r="D204" s="215" t="s">
        <v>152</v>
      </c>
      <c r="E204" s="216" t="s">
        <v>5</v>
      </c>
      <c r="F204" s="217" t="s">
        <v>400</v>
      </c>
      <c r="H204" s="218">
        <v>7.4100000000000001</v>
      </c>
      <c r="I204" s="219"/>
      <c r="L204" s="214"/>
      <c r="M204" s="220"/>
      <c r="N204" s="221"/>
      <c r="O204" s="221"/>
      <c r="P204" s="221"/>
      <c r="Q204" s="221"/>
      <c r="R204" s="221"/>
      <c r="S204" s="221"/>
      <c r="T204" s="222"/>
      <c r="AT204" s="216" t="s">
        <v>152</v>
      </c>
      <c r="AU204" s="216" t="s">
        <v>80</v>
      </c>
      <c r="AV204" s="11" t="s">
        <v>80</v>
      </c>
      <c r="AW204" s="11" t="s">
        <v>34</v>
      </c>
      <c r="AX204" s="11" t="s">
        <v>70</v>
      </c>
      <c r="AY204" s="216" t="s">
        <v>118</v>
      </c>
    </row>
    <row r="205" s="13" customFormat="1">
      <c r="B205" s="234"/>
      <c r="D205" s="215" t="s">
        <v>152</v>
      </c>
      <c r="E205" s="235" t="s">
        <v>5</v>
      </c>
      <c r="F205" s="236" t="s">
        <v>195</v>
      </c>
      <c r="H205" s="237">
        <v>8.0099999999999998</v>
      </c>
      <c r="I205" s="238"/>
      <c r="L205" s="234"/>
      <c r="M205" s="239"/>
      <c r="N205" s="240"/>
      <c r="O205" s="240"/>
      <c r="P205" s="240"/>
      <c r="Q205" s="240"/>
      <c r="R205" s="240"/>
      <c r="S205" s="240"/>
      <c r="T205" s="241"/>
      <c r="AT205" s="235" t="s">
        <v>152</v>
      </c>
      <c r="AU205" s="235" t="s">
        <v>80</v>
      </c>
      <c r="AV205" s="13" t="s">
        <v>137</v>
      </c>
      <c r="AW205" s="13" t="s">
        <v>34</v>
      </c>
      <c r="AX205" s="13" t="s">
        <v>78</v>
      </c>
      <c r="AY205" s="235" t="s">
        <v>118</v>
      </c>
    </row>
    <row r="206" s="1" customFormat="1" ht="25.5" customHeight="1">
      <c r="B206" s="201"/>
      <c r="C206" s="202" t="s">
        <v>401</v>
      </c>
      <c r="D206" s="202" t="s">
        <v>121</v>
      </c>
      <c r="E206" s="203" t="s">
        <v>402</v>
      </c>
      <c r="F206" s="204" t="s">
        <v>403</v>
      </c>
      <c r="G206" s="205" t="s">
        <v>252</v>
      </c>
      <c r="H206" s="206">
        <v>1.3500000000000001</v>
      </c>
      <c r="I206" s="207"/>
      <c r="J206" s="208">
        <f>ROUND(I206*H206,2)</f>
        <v>0</v>
      </c>
      <c r="K206" s="204" t="s">
        <v>182</v>
      </c>
      <c r="L206" s="47"/>
      <c r="M206" s="209" t="s">
        <v>5</v>
      </c>
      <c r="N206" s="210" t="s">
        <v>41</v>
      </c>
      <c r="O206" s="48"/>
      <c r="P206" s="211">
        <f>O206*H206</f>
        <v>0</v>
      </c>
      <c r="Q206" s="211">
        <v>0</v>
      </c>
      <c r="R206" s="211">
        <f>Q206*H206</f>
        <v>0</v>
      </c>
      <c r="S206" s="211">
        <v>0</v>
      </c>
      <c r="T206" s="212">
        <f>S206*H206</f>
        <v>0</v>
      </c>
      <c r="AR206" s="25" t="s">
        <v>137</v>
      </c>
      <c r="AT206" s="25" t="s">
        <v>121</v>
      </c>
      <c r="AU206" s="25" t="s">
        <v>80</v>
      </c>
      <c r="AY206" s="25" t="s">
        <v>118</v>
      </c>
      <c r="BE206" s="213">
        <f>IF(N206="základní",J206,0)</f>
        <v>0</v>
      </c>
      <c r="BF206" s="213">
        <f>IF(N206="snížená",J206,0)</f>
        <v>0</v>
      </c>
      <c r="BG206" s="213">
        <f>IF(N206="zákl. přenesená",J206,0)</f>
        <v>0</v>
      </c>
      <c r="BH206" s="213">
        <f>IF(N206="sníž. přenesená",J206,0)</f>
        <v>0</v>
      </c>
      <c r="BI206" s="213">
        <f>IF(N206="nulová",J206,0)</f>
        <v>0</v>
      </c>
      <c r="BJ206" s="25" t="s">
        <v>78</v>
      </c>
      <c r="BK206" s="213">
        <f>ROUND(I206*H206,2)</f>
        <v>0</v>
      </c>
      <c r="BL206" s="25" t="s">
        <v>137</v>
      </c>
      <c r="BM206" s="25" t="s">
        <v>404</v>
      </c>
    </row>
    <row r="207" s="11" customFormat="1">
      <c r="B207" s="214"/>
      <c r="D207" s="215" t="s">
        <v>152</v>
      </c>
      <c r="E207" s="216" t="s">
        <v>5</v>
      </c>
      <c r="F207" s="217" t="s">
        <v>405</v>
      </c>
      <c r="H207" s="218">
        <v>1.3500000000000001</v>
      </c>
      <c r="I207" s="219"/>
      <c r="L207" s="214"/>
      <c r="M207" s="220"/>
      <c r="N207" s="221"/>
      <c r="O207" s="221"/>
      <c r="P207" s="221"/>
      <c r="Q207" s="221"/>
      <c r="R207" s="221"/>
      <c r="S207" s="221"/>
      <c r="T207" s="222"/>
      <c r="AT207" s="216" t="s">
        <v>152</v>
      </c>
      <c r="AU207" s="216" t="s">
        <v>80</v>
      </c>
      <c r="AV207" s="11" t="s">
        <v>80</v>
      </c>
      <c r="AW207" s="11" t="s">
        <v>34</v>
      </c>
      <c r="AX207" s="11" t="s">
        <v>78</v>
      </c>
      <c r="AY207" s="216" t="s">
        <v>118</v>
      </c>
    </row>
    <row r="208" s="10" customFormat="1" ht="29.88" customHeight="1">
      <c r="B208" s="188"/>
      <c r="D208" s="189" t="s">
        <v>69</v>
      </c>
      <c r="E208" s="199" t="s">
        <v>117</v>
      </c>
      <c r="F208" s="199" t="s">
        <v>406</v>
      </c>
      <c r="I208" s="191"/>
      <c r="J208" s="200">
        <f>BK208</f>
        <v>0</v>
      </c>
      <c r="L208" s="188"/>
      <c r="M208" s="193"/>
      <c r="N208" s="194"/>
      <c r="O208" s="194"/>
      <c r="P208" s="195">
        <f>SUM(P209:P250)</f>
        <v>0</v>
      </c>
      <c r="Q208" s="194"/>
      <c r="R208" s="195">
        <f>SUM(R209:R250)</f>
        <v>74.217837000000017</v>
      </c>
      <c r="S208" s="194"/>
      <c r="T208" s="196">
        <f>SUM(T209:T250)</f>
        <v>0</v>
      </c>
      <c r="AR208" s="189" t="s">
        <v>78</v>
      </c>
      <c r="AT208" s="197" t="s">
        <v>69</v>
      </c>
      <c r="AU208" s="197" t="s">
        <v>78</v>
      </c>
      <c r="AY208" s="189" t="s">
        <v>118</v>
      </c>
      <c r="BK208" s="198">
        <f>SUM(BK209:BK250)</f>
        <v>0</v>
      </c>
    </row>
    <row r="209" s="1" customFormat="1" ht="25.5" customHeight="1">
      <c r="B209" s="201"/>
      <c r="C209" s="202" t="s">
        <v>407</v>
      </c>
      <c r="D209" s="202" t="s">
        <v>121</v>
      </c>
      <c r="E209" s="203" t="s">
        <v>408</v>
      </c>
      <c r="F209" s="204" t="s">
        <v>409</v>
      </c>
      <c r="G209" s="205" t="s">
        <v>181</v>
      </c>
      <c r="H209" s="206">
        <v>315</v>
      </c>
      <c r="I209" s="207"/>
      <c r="J209" s="208">
        <f>ROUND(I209*H209,2)</f>
        <v>0</v>
      </c>
      <c r="K209" s="204" t="s">
        <v>182</v>
      </c>
      <c r="L209" s="47"/>
      <c r="M209" s="209" t="s">
        <v>5</v>
      </c>
      <c r="N209" s="210" t="s">
        <v>41</v>
      </c>
      <c r="O209" s="48"/>
      <c r="P209" s="211">
        <f>O209*H209</f>
        <v>0</v>
      </c>
      <c r="Q209" s="211">
        <v>0</v>
      </c>
      <c r="R209" s="211">
        <f>Q209*H209</f>
        <v>0</v>
      </c>
      <c r="S209" s="211">
        <v>0</v>
      </c>
      <c r="T209" s="212">
        <f>S209*H209</f>
        <v>0</v>
      </c>
      <c r="AR209" s="25" t="s">
        <v>137</v>
      </c>
      <c r="AT209" s="25" t="s">
        <v>121</v>
      </c>
      <c r="AU209" s="25" t="s">
        <v>80</v>
      </c>
      <c r="AY209" s="25" t="s">
        <v>118</v>
      </c>
      <c r="BE209" s="213">
        <f>IF(N209="základní",J209,0)</f>
        <v>0</v>
      </c>
      <c r="BF209" s="213">
        <f>IF(N209="snížená",J209,0)</f>
        <v>0</v>
      </c>
      <c r="BG209" s="213">
        <f>IF(N209="zákl. přenesená",J209,0)</f>
        <v>0</v>
      </c>
      <c r="BH209" s="213">
        <f>IF(N209="sníž. přenesená",J209,0)</f>
        <v>0</v>
      </c>
      <c r="BI209" s="213">
        <f>IF(N209="nulová",J209,0)</f>
        <v>0</v>
      </c>
      <c r="BJ209" s="25" t="s">
        <v>78</v>
      </c>
      <c r="BK209" s="213">
        <f>ROUND(I209*H209,2)</f>
        <v>0</v>
      </c>
      <c r="BL209" s="25" t="s">
        <v>137</v>
      </c>
      <c r="BM209" s="25" t="s">
        <v>410</v>
      </c>
    </row>
    <row r="210" s="11" customFormat="1">
      <c r="B210" s="214"/>
      <c r="D210" s="215" t="s">
        <v>152</v>
      </c>
      <c r="E210" s="216" t="s">
        <v>5</v>
      </c>
      <c r="F210" s="217" t="s">
        <v>411</v>
      </c>
      <c r="H210" s="218">
        <v>315</v>
      </c>
      <c r="I210" s="219"/>
      <c r="L210" s="214"/>
      <c r="M210" s="220"/>
      <c r="N210" s="221"/>
      <c r="O210" s="221"/>
      <c r="P210" s="221"/>
      <c r="Q210" s="221"/>
      <c r="R210" s="221"/>
      <c r="S210" s="221"/>
      <c r="T210" s="222"/>
      <c r="AT210" s="216" t="s">
        <v>152</v>
      </c>
      <c r="AU210" s="216" t="s">
        <v>80</v>
      </c>
      <c r="AV210" s="11" t="s">
        <v>80</v>
      </c>
      <c r="AW210" s="11" t="s">
        <v>34</v>
      </c>
      <c r="AX210" s="11" t="s">
        <v>78</v>
      </c>
      <c r="AY210" s="216" t="s">
        <v>118</v>
      </c>
    </row>
    <row r="211" s="1" customFormat="1" ht="25.5" customHeight="1">
      <c r="B211" s="201"/>
      <c r="C211" s="202" t="s">
        <v>412</v>
      </c>
      <c r="D211" s="202" t="s">
        <v>121</v>
      </c>
      <c r="E211" s="203" t="s">
        <v>413</v>
      </c>
      <c r="F211" s="204" t="s">
        <v>414</v>
      </c>
      <c r="G211" s="205" t="s">
        <v>181</v>
      </c>
      <c r="H211" s="206">
        <v>362.863</v>
      </c>
      <c r="I211" s="207"/>
      <c r="J211" s="208">
        <f>ROUND(I211*H211,2)</f>
        <v>0</v>
      </c>
      <c r="K211" s="204" t="s">
        <v>182</v>
      </c>
      <c r="L211" s="47"/>
      <c r="M211" s="209" t="s">
        <v>5</v>
      </c>
      <c r="N211" s="210" t="s">
        <v>41</v>
      </c>
      <c r="O211" s="48"/>
      <c r="P211" s="211">
        <f>O211*H211</f>
        <v>0</v>
      </c>
      <c r="Q211" s="211">
        <v>0</v>
      </c>
      <c r="R211" s="211">
        <f>Q211*H211</f>
        <v>0</v>
      </c>
      <c r="S211" s="211">
        <v>0</v>
      </c>
      <c r="T211" s="212">
        <f>S211*H211</f>
        <v>0</v>
      </c>
      <c r="AR211" s="25" t="s">
        <v>137</v>
      </c>
      <c r="AT211" s="25" t="s">
        <v>121</v>
      </c>
      <c r="AU211" s="25" t="s">
        <v>80</v>
      </c>
      <c r="AY211" s="25" t="s">
        <v>118</v>
      </c>
      <c r="BE211" s="213">
        <f>IF(N211="základní",J211,0)</f>
        <v>0</v>
      </c>
      <c r="BF211" s="213">
        <f>IF(N211="snížená",J211,0)</f>
        <v>0</v>
      </c>
      <c r="BG211" s="213">
        <f>IF(N211="zákl. přenesená",J211,0)</f>
        <v>0</v>
      </c>
      <c r="BH211" s="213">
        <f>IF(N211="sníž. přenesená",J211,0)</f>
        <v>0</v>
      </c>
      <c r="BI211" s="213">
        <f>IF(N211="nulová",J211,0)</f>
        <v>0</v>
      </c>
      <c r="BJ211" s="25" t="s">
        <v>78</v>
      </c>
      <c r="BK211" s="213">
        <f>ROUND(I211*H211,2)</f>
        <v>0</v>
      </c>
      <c r="BL211" s="25" t="s">
        <v>137</v>
      </c>
      <c r="BM211" s="25" t="s">
        <v>415</v>
      </c>
    </row>
    <row r="212" s="11" customFormat="1">
      <c r="B212" s="214"/>
      <c r="D212" s="215" t="s">
        <v>152</v>
      </c>
      <c r="E212" s="216" t="s">
        <v>5</v>
      </c>
      <c r="F212" s="217" t="s">
        <v>416</v>
      </c>
      <c r="H212" s="218">
        <v>230.30000000000001</v>
      </c>
      <c r="I212" s="219"/>
      <c r="L212" s="214"/>
      <c r="M212" s="220"/>
      <c r="N212" s="221"/>
      <c r="O212" s="221"/>
      <c r="P212" s="221"/>
      <c r="Q212" s="221"/>
      <c r="R212" s="221"/>
      <c r="S212" s="221"/>
      <c r="T212" s="222"/>
      <c r="AT212" s="216" t="s">
        <v>152</v>
      </c>
      <c r="AU212" s="216" t="s">
        <v>80</v>
      </c>
      <c r="AV212" s="11" t="s">
        <v>80</v>
      </c>
      <c r="AW212" s="11" t="s">
        <v>34</v>
      </c>
      <c r="AX212" s="11" t="s">
        <v>70</v>
      </c>
      <c r="AY212" s="216" t="s">
        <v>118</v>
      </c>
    </row>
    <row r="213" s="11" customFormat="1">
      <c r="B213" s="214"/>
      <c r="D213" s="215" t="s">
        <v>152</v>
      </c>
      <c r="E213" s="216" t="s">
        <v>5</v>
      </c>
      <c r="F213" s="217" t="s">
        <v>417</v>
      </c>
      <c r="H213" s="218">
        <v>1.2</v>
      </c>
      <c r="I213" s="219"/>
      <c r="L213" s="214"/>
      <c r="M213" s="220"/>
      <c r="N213" s="221"/>
      <c r="O213" s="221"/>
      <c r="P213" s="221"/>
      <c r="Q213" s="221"/>
      <c r="R213" s="221"/>
      <c r="S213" s="221"/>
      <c r="T213" s="222"/>
      <c r="AT213" s="216" t="s">
        <v>152</v>
      </c>
      <c r="AU213" s="216" t="s">
        <v>80</v>
      </c>
      <c r="AV213" s="11" t="s">
        <v>80</v>
      </c>
      <c r="AW213" s="11" t="s">
        <v>34</v>
      </c>
      <c r="AX213" s="11" t="s">
        <v>70</v>
      </c>
      <c r="AY213" s="216" t="s">
        <v>118</v>
      </c>
    </row>
    <row r="214" s="11" customFormat="1">
      <c r="B214" s="214"/>
      <c r="D214" s="215" t="s">
        <v>152</v>
      </c>
      <c r="E214" s="216" t="s">
        <v>5</v>
      </c>
      <c r="F214" s="217" t="s">
        <v>418</v>
      </c>
      <c r="H214" s="218">
        <v>75.799999999999997</v>
      </c>
      <c r="I214" s="219"/>
      <c r="L214" s="214"/>
      <c r="M214" s="220"/>
      <c r="N214" s="221"/>
      <c r="O214" s="221"/>
      <c r="P214" s="221"/>
      <c r="Q214" s="221"/>
      <c r="R214" s="221"/>
      <c r="S214" s="221"/>
      <c r="T214" s="222"/>
      <c r="AT214" s="216" t="s">
        <v>152</v>
      </c>
      <c r="AU214" s="216" t="s">
        <v>80</v>
      </c>
      <c r="AV214" s="11" t="s">
        <v>80</v>
      </c>
      <c r="AW214" s="11" t="s">
        <v>34</v>
      </c>
      <c r="AX214" s="11" t="s">
        <v>70</v>
      </c>
      <c r="AY214" s="216" t="s">
        <v>118</v>
      </c>
    </row>
    <row r="215" s="11" customFormat="1">
      <c r="B215" s="214"/>
      <c r="D215" s="215" t="s">
        <v>152</v>
      </c>
      <c r="E215" s="216" t="s">
        <v>5</v>
      </c>
      <c r="F215" s="217" t="s">
        <v>419</v>
      </c>
      <c r="H215" s="218">
        <v>38</v>
      </c>
      <c r="I215" s="219"/>
      <c r="L215" s="214"/>
      <c r="M215" s="220"/>
      <c r="N215" s="221"/>
      <c r="O215" s="221"/>
      <c r="P215" s="221"/>
      <c r="Q215" s="221"/>
      <c r="R215" s="221"/>
      <c r="S215" s="221"/>
      <c r="T215" s="222"/>
      <c r="AT215" s="216" t="s">
        <v>152</v>
      </c>
      <c r="AU215" s="216" t="s">
        <v>80</v>
      </c>
      <c r="AV215" s="11" t="s">
        <v>80</v>
      </c>
      <c r="AW215" s="11" t="s">
        <v>34</v>
      </c>
      <c r="AX215" s="11" t="s">
        <v>70</v>
      </c>
      <c r="AY215" s="216" t="s">
        <v>118</v>
      </c>
    </row>
    <row r="216" s="11" customFormat="1">
      <c r="B216" s="214"/>
      <c r="D216" s="215" t="s">
        <v>152</v>
      </c>
      <c r="E216" s="216" t="s">
        <v>5</v>
      </c>
      <c r="F216" s="217" t="s">
        <v>420</v>
      </c>
      <c r="H216" s="218">
        <v>8.5630000000000006</v>
      </c>
      <c r="I216" s="219"/>
      <c r="L216" s="214"/>
      <c r="M216" s="220"/>
      <c r="N216" s="221"/>
      <c r="O216" s="221"/>
      <c r="P216" s="221"/>
      <c r="Q216" s="221"/>
      <c r="R216" s="221"/>
      <c r="S216" s="221"/>
      <c r="T216" s="222"/>
      <c r="AT216" s="216" t="s">
        <v>152</v>
      </c>
      <c r="AU216" s="216" t="s">
        <v>80</v>
      </c>
      <c r="AV216" s="11" t="s">
        <v>80</v>
      </c>
      <c r="AW216" s="11" t="s">
        <v>34</v>
      </c>
      <c r="AX216" s="11" t="s">
        <v>70</v>
      </c>
      <c r="AY216" s="216" t="s">
        <v>118</v>
      </c>
    </row>
    <row r="217" s="11" customFormat="1">
      <c r="B217" s="214"/>
      <c r="D217" s="215" t="s">
        <v>152</v>
      </c>
      <c r="E217" s="216" t="s">
        <v>5</v>
      </c>
      <c r="F217" s="217" t="s">
        <v>421</v>
      </c>
      <c r="H217" s="218">
        <v>9</v>
      </c>
      <c r="I217" s="219"/>
      <c r="L217" s="214"/>
      <c r="M217" s="220"/>
      <c r="N217" s="221"/>
      <c r="O217" s="221"/>
      <c r="P217" s="221"/>
      <c r="Q217" s="221"/>
      <c r="R217" s="221"/>
      <c r="S217" s="221"/>
      <c r="T217" s="222"/>
      <c r="AT217" s="216" t="s">
        <v>152</v>
      </c>
      <c r="AU217" s="216" t="s">
        <v>80</v>
      </c>
      <c r="AV217" s="11" t="s">
        <v>80</v>
      </c>
      <c r="AW217" s="11" t="s">
        <v>34</v>
      </c>
      <c r="AX217" s="11" t="s">
        <v>70</v>
      </c>
      <c r="AY217" s="216" t="s">
        <v>118</v>
      </c>
    </row>
    <row r="218" s="13" customFormat="1">
      <c r="B218" s="234"/>
      <c r="D218" s="215" t="s">
        <v>152</v>
      </c>
      <c r="E218" s="235" t="s">
        <v>5</v>
      </c>
      <c r="F218" s="236" t="s">
        <v>195</v>
      </c>
      <c r="H218" s="237">
        <v>362.863</v>
      </c>
      <c r="I218" s="238"/>
      <c r="L218" s="234"/>
      <c r="M218" s="239"/>
      <c r="N218" s="240"/>
      <c r="O218" s="240"/>
      <c r="P218" s="240"/>
      <c r="Q218" s="240"/>
      <c r="R218" s="240"/>
      <c r="S218" s="240"/>
      <c r="T218" s="241"/>
      <c r="AT218" s="235" t="s">
        <v>152</v>
      </c>
      <c r="AU218" s="235" t="s">
        <v>80</v>
      </c>
      <c r="AV218" s="13" t="s">
        <v>137</v>
      </c>
      <c r="AW218" s="13" t="s">
        <v>34</v>
      </c>
      <c r="AX218" s="13" t="s">
        <v>78</v>
      </c>
      <c r="AY218" s="235" t="s">
        <v>118</v>
      </c>
    </row>
    <row r="219" s="1" customFormat="1" ht="25.5" customHeight="1">
      <c r="B219" s="201"/>
      <c r="C219" s="202" t="s">
        <v>422</v>
      </c>
      <c r="D219" s="202" t="s">
        <v>121</v>
      </c>
      <c r="E219" s="203" t="s">
        <v>423</v>
      </c>
      <c r="F219" s="204" t="s">
        <v>424</v>
      </c>
      <c r="G219" s="205" t="s">
        <v>181</v>
      </c>
      <c r="H219" s="206">
        <v>307.5</v>
      </c>
      <c r="I219" s="207"/>
      <c r="J219" s="208">
        <f>ROUND(I219*H219,2)</f>
        <v>0</v>
      </c>
      <c r="K219" s="204" t="s">
        <v>182</v>
      </c>
      <c r="L219" s="47"/>
      <c r="M219" s="209" t="s">
        <v>5</v>
      </c>
      <c r="N219" s="210" t="s">
        <v>41</v>
      </c>
      <c r="O219" s="48"/>
      <c r="P219" s="211">
        <f>O219*H219</f>
        <v>0</v>
      </c>
      <c r="Q219" s="211">
        <v>0</v>
      </c>
      <c r="R219" s="211">
        <f>Q219*H219</f>
        <v>0</v>
      </c>
      <c r="S219" s="211">
        <v>0</v>
      </c>
      <c r="T219" s="212">
        <f>S219*H219</f>
        <v>0</v>
      </c>
      <c r="AR219" s="25" t="s">
        <v>137</v>
      </c>
      <c r="AT219" s="25" t="s">
        <v>121</v>
      </c>
      <c r="AU219" s="25" t="s">
        <v>80</v>
      </c>
      <c r="AY219" s="25" t="s">
        <v>118</v>
      </c>
      <c r="BE219" s="213">
        <f>IF(N219="základní",J219,0)</f>
        <v>0</v>
      </c>
      <c r="BF219" s="213">
        <f>IF(N219="snížená",J219,0)</f>
        <v>0</v>
      </c>
      <c r="BG219" s="213">
        <f>IF(N219="zákl. přenesená",J219,0)</f>
        <v>0</v>
      </c>
      <c r="BH219" s="213">
        <f>IF(N219="sníž. přenesená",J219,0)</f>
        <v>0</v>
      </c>
      <c r="BI219" s="213">
        <f>IF(N219="nulová",J219,0)</f>
        <v>0</v>
      </c>
      <c r="BJ219" s="25" t="s">
        <v>78</v>
      </c>
      <c r="BK219" s="213">
        <f>ROUND(I219*H219,2)</f>
        <v>0</v>
      </c>
      <c r="BL219" s="25" t="s">
        <v>137</v>
      </c>
      <c r="BM219" s="25" t="s">
        <v>425</v>
      </c>
    </row>
    <row r="220" s="11" customFormat="1">
      <c r="B220" s="214"/>
      <c r="D220" s="215" t="s">
        <v>152</v>
      </c>
      <c r="E220" s="216" t="s">
        <v>5</v>
      </c>
      <c r="F220" s="217" t="s">
        <v>426</v>
      </c>
      <c r="H220" s="218">
        <v>307.5</v>
      </c>
      <c r="I220" s="219"/>
      <c r="L220" s="214"/>
      <c r="M220" s="220"/>
      <c r="N220" s="221"/>
      <c r="O220" s="221"/>
      <c r="P220" s="221"/>
      <c r="Q220" s="221"/>
      <c r="R220" s="221"/>
      <c r="S220" s="221"/>
      <c r="T220" s="222"/>
      <c r="AT220" s="216" t="s">
        <v>152</v>
      </c>
      <c r="AU220" s="216" t="s">
        <v>80</v>
      </c>
      <c r="AV220" s="11" t="s">
        <v>80</v>
      </c>
      <c r="AW220" s="11" t="s">
        <v>34</v>
      </c>
      <c r="AX220" s="11" t="s">
        <v>78</v>
      </c>
      <c r="AY220" s="216" t="s">
        <v>118</v>
      </c>
    </row>
    <row r="221" s="1" customFormat="1" ht="25.5" customHeight="1">
      <c r="B221" s="201"/>
      <c r="C221" s="202" t="s">
        <v>427</v>
      </c>
      <c r="D221" s="202" t="s">
        <v>121</v>
      </c>
      <c r="E221" s="203" t="s">
        <v>428</v>
      </c>
      <c r="F221" s="204" t="s">
        <v>429</v>
      </c>
      <c r="G221" s="205" t="s">
        <v>181</v>
      </c>
      <c r="H221" s="206">
        <v>357.5</v>
      </c>
      <c r="I221" s="207"/>
      <c r="J221" s="208">
        <f>ROUND(I221*H221,2)</f>
        <v>0</v>
      </c>
      <c r="K221" s="204" t="s">
        <v>182</v>
      </c>
      <c r="L221" s="47"/>
      <c r="M221" s="209" t="s">
        <v>5</v>
      </c>
      <c r="N221" s="210" t="s">
        <v>41</v>
      </c>
      <c r="O221" s="48"/>
      <c r="P221" s="211">
        <f>O221*H221</f>
        <v>0</v>
      </c>
      <c r="Q221" s="211">
        <v>0</v>
      </c>
      <c r="R221" s="211">
        <f>Q221*H221</f>
        <v>0</v>
      </c>
      <c r="S221" s="211">
        <v>0</v>
      </c>
      <c r="T221" s="212">
        <f>S221*H221</f>
        <v>0</v>
      </c>
      <c r="AR221" s="25" t="s">
        <v>137</v>
      </c>
      <c r="AT221" s="25" t="s">
        <v>121</v>
      </c>
      <c r="AU221" s="25" t="s">
        <v>80</v>
      </c>
      <c r="AY221" s="25" t="s">
        <v>118</v>
      </c>
      <c r="BE221" s="213">
        <f>IF(N221="základní",J221,0)</f>
        <v>0</v>
      </c>
      <c r="BF221" s="213">
        <f>IF(N221="snížená",J221,0)</f>
        <v>0</v>
      </c>
      <c r="BG221" s="213">
        <f>IF(N221="zákl. přenesená",J221,0)</f>
        <v>0</v>
      </c>
      <c r="BH221" s="213">
        <f>IF(N221="sníž. přenesená",J221,0)</f>
        <v>0</v>
      </c>
      <c r="BI221" s="213">
        <f>IF(N221="nulová",J221,0)</f>
        <v>0</v>
      </c>
      <c r="BJ221" s="25" t="s">
        <v>78</v>
      </c>
      <c r="BK221" s="213">
        <f>ROUND(I221*H221,2)</f>
        <v>0</v>
      </c>
      <c r="BL221" s="25" t="s">
        <v>137</v>
      </c>
      <c r="BM221" s="25" t="s">
        <v>430</v>
      </c>
    </row>
    <row r="222" s="12" customFormat="1">
      <c r="B222" s="227"/>
      <c r="D222" s="215" t="s">
        <v>152</v>
      </c>
      <c r="E222" s="228" t="s">
        <v>5</v>
      </c>
      <c r="F222" s="229" t="s">
        <v>431</v>
      </c>
      <c r="H222" s="228" t="s">
        <v>5</v>
      </c>
      <c r="I222" s="230"/>
      <c r="L222" s="227"/>
      <c r="M222" s="231"/>
      <c r="N222" s="232"/>
      <c r="O222" s="232"/>
      <c r="P222" s="232"/>
      <c r="Q222" s="232"/>
      <c r="R222" s="232"/>
      <c r="S222" s="232"/>
      <c r="T222" s="233"/>
      <c r="AT222" s="228" t="s">
        <v>152</v>
      </c>
      <c r="AU222" s="228" t="s">
        <v>80</v>
      </c>
      <c r="AV222" s="12" t="s">
        <v>78</v>
      </c>
      <c r="AW222" s="12" t="s">
        <v>34</v>
      </c>
      <c r="AX222" s="12" t="s">
        <v>70</v>
      </c>
      <c r="AY222" s="228" t="s">
        <v>118</v>
      </c>
    </row>
    <row r="223" s="11" customFormat="1">
      <c r="B223" s="214"/>
      <c r="D223" s="215" t="s">
        <v>152</v>
      </c>
      <c r="E223" s="216" t="s">
        <v>5</v>
      </c>
      <c r="F223" s="217" t="s">
        <v>432</v>
      </c>
      <c r="H223" s="218">
        <v>246</v>
      </c>
      <c r="I223" s="219"/>
      <c r="L223" s="214"/>
      <c r="M223" s="220"/>
      <c r="N223" s="221"/>
      <c r="O223" s="221"/>
      <c r="P223" s="221"/>
      <c r="Q223" s="221"/>
      <c r="R223" s="221"/>
      <c r="S223" s="221"/>
      <c r="T223" s="222"/>
      <c r="AT223" s="216" t="s">
        <v>152</v>
      </c>
      <c r="AU223" s="216" t="s">
        <v>80</v>
      </c>
      <c r="AV223" s="11" t="s">
        <v>80</v>
      </c>
      <c r="AW223" s="11" t="s">
        <v>34</v>
      </c>
      <c r="AX223" s="11" t="s">
        <v>70</v>
      </c>
      <c r="AY223" s="216" t="s">
        <v>118</v>
      </c>
    </row>
    <row r="224" s="11" customFormat="1">
      <c r="B224" s="214"/>
      <c r="D224" s="215" t="s">
        <v>152</v>
      </c>
      <c r="E224" s="216" t="s">
        <v>5</v>
      </c>
      <c r="F224" s="217" t="s">
        <v>433</v>
      </c>
      <c r="H224" s="218">
        <v>102.5</v>
      </c>
      <c r="I224" s="219"/>
      <c r="L224" s="214"/>
      <c r="M224" s="220"/>
      <c r="N224" s="221"/>
      <c r="O224" s="221"/>
      <c r="P224" s="221"/>
      <c r="Q224" s="221"/>
      <c r="R224" s="221"/>
      <c r="S224" s="221"/>
      <c r="T224" s="222"/>
      <c r="AT224" s="216" t="s">
        <v>152</v>
      </c>
      <c r="AU224" s="216" t="s">
        <v>80</v>
      </c>
      <c r="AV224" s="11" t="s">
        <v>80</v>
      </c>
      <c r="AW224" s="11" t="s">
        <v>34</v>
      </c>
      <c r="AX224" s="11" t="s">
        <v>70</v>
      </c>
      <c r="AY224" s="216" t="s">
        <v>118</v>
      </c>
    </row>
    <row r="225" s="11" customFormat="1">
      <c r="B225" s="214"/>
      <c r="D225" s="215" t="s">
        <v>152</v>
      </c>
      <c r="E225" s="216" t="s">
        <v>5</v>
      </c>
      <c r="F225" s="217" t="s">
        <v>434</v>
      </c>
      <c r="H225" s="218">
        <v>9</v>
      </c>
      <c r="I225" s="219"/>
      <c r="L225" s="214"/>
      <c r="M225" s="220"/>
      <c r="N225" s="221"/>
      <c r="O225" s="221"/>
      <c r="P225" s="221"/>
      <c r="Q225" s="221"/>
      <c r="R225" s="221"/>
      <c r="S225" s="221"/>
      <c r="T225" s="222"/>
      <c r="AT225" s="216" t="s">
        <v>152</v>
      </c>
      <c r="AU225" s="216" t="s">
        <v>80</v>
      </c>
      <c r="AV225" s="11" t="s">
        <v>80</v>
      </c>
      <c r="AW225" s="11" t="s">
        <v>34</v>
      </c>
      <c r="AX225" s="11" t="s">
        <v>70</v>
      </c>
      <c r="AY225" s="216" t="s">
        <v>118</v>
      </c>
    </row>
    <row r="226" s="13" customFormat="1">
      <c r="B226" s="234"/>
      <c r="D226" s="215" t="s">
        <v>152</v>
      </c>
      <c r="E226" s="235" t="s">
        <v>5</v>
      </c>
      <c r="F226" s="236" t="s">
        <v>195</v>
      </c>
      <c r="H226" s="237">
        <v>357.5</v>
      </c>
      <c r="I226" s="238"/>
      <c r="L226" s="234"/>
      <c r="M226" s="239"/>
      <c r="N226" s="240"/>
      <c r="O226" s="240"/>
      <c r="P226" s="240"/>
      <c r="Q226" s="240"/>
      <c r="R226" s="240"/>
      <c r="S226" s="240"/>
      <c r="T226" s="241"/>
      <c r="AT226" s="235" t="s">
        <v>152</v>
      </c>
      <c r="AU226" s="235" t="s">
        <v>80</v>
      </c>
      <c r="AV226" s="13" t="s">
        <v>137</v>
      </c>
      <c r="AW226" s="13" t="s">
        <v>34</v>
      </c>
      <c r="AX226" s="13" t="s">
        <v>78</v>
      </c>
      <c r="AY226" s="235" t="s">
        <v>118</v>
      </c>
    </row>
    <row r="227" s="1" customFormat="1" ht="38.25" customHeight="1">
      <c r="B227" s="201"/>
      <c r="C227" s="202" t="s">
        <v>435</v>
      </c>
      <c r="D227" s="202" t="s">
        <v>121</v>
      </c>
      <c r="E227" s="203" t="s">
        <v>436</v>
      </c>
      <c r="F227" s="204" t="s">
        <v>437</v>
      </c>
      <c r="G227" s="205" t="s">
        <v>181</v>
      </c>
      <c r="H227" s="206">
        <v>357.5</v>
      </c>
      <c r="I227" s="207"/>
      <c r="J227" s="208">
        <f>ROUND(I227*H227,2)</f>
        <v>0</v>
      </c>
      <c r="K227" s="204" t="s">
        <v>182</v>
      </c>
      <c r="L227" s="47"/>
      <c r="M227" s="209" t="s">
        <v>5</v>
      </c>
      <c r="N227" s="210" t="s">
        <v>41</v>
      </c>
      <c r="O227" s="48"/>
      <c r="P227" s="211">
        <f>O227*H227</f>
        <v>0</v>
      </c>
      <c r="Q227" s="211">
        <v>0</v>
      </c>
      <c r="R227" s="211">
        <f>Q227*H227</f>
        <v>0</v>
      </c>
      <c r="S227" s="211">
        <v>0</v>
      </c>
      <c r="T227" s="212">
        <f>S227*H227</f>
        <v>0</v>
      </c>
      <c r="AR227" s="25" t="s">
        <v>137</v>
      </c>
      <c r="AT227" s="25" t="s">
        <v>121</v>
      </c>
      <c r="AU227" s="25" t="s">
        <v>80</v>
      </c>
      <c r="AY227" s="25" t="s">
        <v>118</v>
      </c>
      <c r="BE227" s="213">
        <f>IF(N227="základní",J227,0)</f>
        <v>0</v>
      </c>
      <c r="BF227" s="213">
        <f>IF(N227="snížená",J227,0)</f>
        <v>0</v>
      </c>
      <c r="BG227" s="213">
        <f>IF(N227="zákl. přenesená",J227,0)</f>
        <v>0</v>
      </c>
      <c r="BH227" s="213">
        <f>IF(N227="sníž. přenesená",J227,0)</f>
        <v>0</v>
      </c>
      <c r="BI227" s="213">
        <f>IF(N227="nulová",J227,0)</f>
        <v>0</v>
      </c>
      <c r="BJ227" s="25" t="s">
        <v>78</v>
      </c>
      <c r="BK227" s="213">
        <f>ROUND(I227*H227,2)</f>
        <v>0</v>
      </c>
      <c r="BL227" s="25" t="s">
        <v>137</v>
      </c>
      <c r="BM227" s="25" t="s">
        <v>438</v>
      </c>
    </row>
    <row r="228" s="11" customFormat="1">
      <c r="B228" s="214"/>
      <c r="D228" s="215" t="s">
        <v>152</v>
      </c>
      <c r="E228" s="216" t="s">
        <v>5</v>
      </c>
      <c r="F228" s="217" t="s">
        <v>439</v>
      </c>
      <c r="H228" s="218">
        <v>357.5</v>
      </c>
      <c r="I228" s="219"/>
      <c r="L228" s="214"/>
      <c r="M228" s="220"/>
      <c r="N228" s="221"/>
      <c r="O228" s="221"/>
      <c r="P228" s="221"/>
      <c r="Q228" s="221"/>
      <c r="R228" s="221"/>
      <c r="S228" s="221"/>
      <c r="T228" s="222"/>
      <c r="AT228" s="216" t="s">
        <v>152</v>
      </c>
      <c r="AU228" s="216" t="s">
        <v>80</v>
      </c>
      <c r="AV228" s="11" t="s">
        <v>80</v>
      </c>
      <c r="AW228" s="11" t="s">
        <v>34</v>
      </c>
      <c r="AX228" s="11" t="s">
        <v>78</v>
      </c>
      <c r="AY228" s="216" t="s">
        <v>118</v>
      </c>
    </row>
    <row r="229" s="1" customFormat="1" ht="25.5" customHeight="1">
      <c r="B229" s="201"/>
      <c r="C229" s="202" t="s">
        <v>440</v>
      </c>
      <c r="D229" s="202" t="s">
        <v>121</v>
      </c>
      <c r="E229" s="203" t="s">
        <v>441</v>
      </c>
      <c r="F229" s="204" t="s">
        <v>442</v>
      </c>
      <c r="G229" s="205" t="s">
        <v>181</v>
      </c>
      <c r="H229" s="206">
        <v>20</v>
      </c>
      <c r="I229" s="207"/>
      <c r="J229" s="208">
        <f>ROUND(I229*H229,2)</f>
        <v>0</v>
      </c>
      <c r="K229" s="204" t="s">
        <v>182</v>
      </c>
      <c r="L229" s="47"/>
      <c r="M229" s="209" t="s">
        <v>5</v>
      </c>
      <c r="N229" s="210" t="s">
        <v>41</v>
      </c>
      <c r="O229" s="48"/>
      <c r="P229" s="211">
        <f>O229*H229</f>
        <v>0</v>
      </c>
      <c r="Q229" s="211">
        <v>0.083500000000000005</v>
      </c>
      <c r="R229" s="211">
        <f>Q229*H229</f>
        <v>1.6700000000000002</v>
      </c>
      <c r="S229" s="211">
        <v>0</v>
      </c>
      <c r="T229" s="212">
        <f>S229*H229</f>
        <v>0</v>
      </c>
      <c r="AR229" s="25" t="s">
        <v>137</v>
      </c>
      <c r="AT229" s="25" t="s">
        <v>121</v>
      </c>
      <c r="AU229" s="25" t="s">
        <v>80</v>
      </c>
      <c r="AY229" s="25" t="s">
        <v>118</v>
      </c>
      <c r="BE229" s="213">
        <f>IF(N229="základní",J229,0)</f>
        <v>0</v>
      </c>
      <c r="BF229" s="213">
        <f>IF(N229="snížená",J229,0)</f>
        <v>0</v>
      </c>
      <c r="BG229" s="213">
        <f>IF(N229="zákl. přenesená",J229,0)</f>
        <v>0</v>
      </c>
      <c r="BH229" s="213">
        <f>IF(N229="sníž. přenesená",J229,0)</f>
        <v>0</v>
      </c>
      <c r="BI229" s="213">
        <f>IF(N229="nulová",J229,0)</f>
        <v>0</v>
      </c>
      <c r="BJ229" s="25" t="s">
        <v>78</v>
      </c>
      <c r="BK229" s="213">
        <f>ROUND(I229*H229,2)</f>
        <v>0</v>
      </c>
      <c r="BL229" s="25" t="s">
        <v>137</v>
      </c>
      <c r="BM229" s="25" t="s">
        <v>443</v>
      </c>
    </row>
    <row r="230" s="11" customFormat="1">
      <c r="B230" s="214"/>
      <c r="D230" s="215" t="s">
        <v>152</v>
      </c>
      <c r="E230" s="216" t="s">
        <v>5</v>
      </c>
      <c r="F230" s="217" t="s">
        <v>444</v>
      </c>
      <c r="H230" s="218">
        <v>20</v>
      </c>
      <c r="I230" s="219"/>
      <c r="L230" s="214"/>
      <c r="M230" s="220"/>
      <c r="N230" s="221"/>
      <c r="O230" s="221"/>
      <c r="P230" s="221"/>
      <c r="Q230" s="221"/>
      <c r="R230" s="221"/>
      <c r="S230" s="221"/>
      <c r="T230" s="222"/>
      <c r="AT230" s="216" t="s">
        <v>152</v>
      </c>
      <c r="AU230" s="216" t="s">
        <v>80</v>
      </c>
      <c r="AV230" s="11" t="s">
        <v>80</v>
      </c>
      <c r="AW230" s="11" t="s">
        <v>34</v>
      </c>
      <c r="AX230" s="11" t="s">
        <v>78</v>
      </c>
      <c r="AY230" s="216" t="s">
        <v>118</v>
      </c>
    </row>
    <row r="231" s="1" customFormat="1" ht="16.5" customHeight="1">
      <c r="B231" s="201"/>
      <c r="C231" s="250" t="s">
        <v>445</v>
      </c>
      <c r="D231" s="250" t="s">
        <v>364</v>
      </c>
      <c r="E231" s="251" t="s">
        <v>446</v>
      </c>
      <c r="F231" s="252" t="s">
        <v>447</v>
      </c>
      <c r="G231" s="253" t="s">
        <v>163</v>
      </c>
      <c r="H231" s="254">
        <v>10</v>
      </c>
      <c r="I231" s="255"/>
      <c r="J231" s="256">
        <f>ROUND(I231*H231,2)</f>
        <v>0</v>
      </c>
      <c r="K231" s="252" t="s">
        <v>182</v>
      </c>
      <c r="L231" s="257"/>
      <c r="M231" s="258" t="s">
        <v>5</v>
      </c>
      <c r="N231" s="259" t="s">
        <v>41</v>
      </c>
      <c r="O231" s="48"/>
      <c r="P231" s="211">
        <f>O231*H231</f>
        <v>0</v>
      </c>
      <c r="Q231" s="211">
        <v>0.75</v>
      </c>
      <c r="R231" s="211">
        <f>Q231*H231</f>
        <v>7.5</v>
      </c>
      <c r="S231" s="211">
        <v>0</v>
      </c>
      <c r="T231" s="212">
        <f>S231*H231</f>
        <v>0</v>
      </c>
      <c r="AR231" s="25" t="s">
        <v>154</v>
      </c>
      <c r="AT231" s="25" t="s">
        <v>364</v>
      </c>
      <c r="AU231" s="25" t="s">
        <v>80</v>
      </c>
      <c r="AY231" s="25" t="s">
        <v>118</v>
      </c>
      <c r="BE231" s="213">
        <f>IF(N231="základní",J231,0)</f>
        <v>0</v>
      </c>
      <c r="BF231" s="213">
        <f>IF(N231="snížená",J231,0)</f>
        <v>0</v>
      </c>
      <c r="BG231" s="213">
        <f>IF(N231="zákl. přenesená",J231,0)</f>
        <v>0</v>
      </c>
      <c r="BH231" s="213">
        <f>IF(N231="sníž. přenesená",J231,0)</f>
        <v>0</v>
      </c>
      <c r="BI231" s="213">
        <f>IF(N231="nulová",J231,0)</f>
        <v>0</v>
      </c>
      <c r="BJ231" s="25" t="s">
        <v>78</v>
      </c>
      <c r="BK231" s="213">
        <f>ROUND(I231*H231,2)</f>
        <v>0</v>
      </c>
      <c r="BL231" s="25" t="s">
        <v>137</v>
      </c>
      <c r="BM231" s="25" t="s">
        <v>448</v>
      </c>
    </row>
    <row r="232" s="11" customFormat="1">
      <c r="B232" s="214"/>
      <c r="D232" s="215" t="s">
        <v>152</v>
      </c>
      <c r="E232" s="216" t="s">
        <v>5</v>
      </c>
      <c r="F232" s="217" t="s">
        <v>449</v>
      </c>
      <c r="H232" s="218">
        <v>10</v>
      </c>
      <c r="I232" s="219"/>
      <c r="L232" s="214"/>
      <c r="M232" s="220"/>
      <c r="N232" s="221"/>
      <c r="O232" s="221"/>
      <c r="P232" s="221"/>
      <c r="Q232" s="221"/>
      <c r="R232" s="221"/>
      <c r="S232" s="221"/>
      <c r="T232" s="222"/>
      <c r="AT232" s="216" t="s">
        <v>152</v>
      </c>
      <c r="AU232" s="216" t="s">
        <v>80</v>
      </c>
      <c r="AV232" s="11" t="s">
        <v>80</v>
      </c>
      <c r="AW232" s="11" t="s">
        <v>34</v>
      </c>
      <c r="AX232" s="11" t="s">
        <v>78</v>
      </c>
      <c r="AY232" s="216" t="s">
        <v>118</v>
      </c>
    </row>
    <row r="233" s="1" customFormat="1" ht="51" customHeight="1">
      <c r="B233" s="201"/>
      <c r="C233" s="202" t="s">
        <v>450</v>
      </c>
      <c r="D233" s="202" t="s">
        <v>121</v>
      </c>
      <c r="E233" s="203" t="s">
        <v>451</v>
      </c>
      <c r="F233" s="204" t="s">
        <v>452</v>
      </c>
      <c r="G233" s="205" t="s">
        <v>181</v>
      </c>
      <c r="H233" s="206">
        <v>231.5</v>
      </c>
      <c r="I233" s="207"/>
      <c r="J233" s="208">
        <f>ROUND(I233*H233,2)</f>
        <v>0</v>
      </c>
      <c r="K233" s="204" t="s">
        <v>182</v>
      </c>
      <c r="L233" s="47"/>
      <c r="M233" s="209" t="s">
        <v>5</v>
      </c>
      <c r="N233" s="210" t="s">
        <v>41</v>
      </c>
      <c r="O233" s="48"/>
      <c r="P233" s="211">
        <f>O233*H233</f>
        <v>0</v>
      </c>
      <c r="Q233" s="211">
        <v>0.084250000000000005</v>
      </c>
      <c r="R233" s="211">
        <f>Q233*H233</f>
        <v>19.503875000000001</v>
      </c>
      <c r="S233" s="211">
        <v>0</v>
      </c>
      <c r="T233" s="212">
        <f>S233*H233</f>
        <v>0</v>
      </c>
      <c r="AR233" s="25" t="s">
        <v>137</v>
      </c>
      <c r="AT233" s="25" t="s">
        <v>121</v>
      </c>
      <c r="AU233" s="25" t="s">
        <v>80</v>
      </c>
      <c r="AY233" s="25" t="s">
        <v>118</v>
      </c>
      <c r="BE233" s="213">
        <f>IF(N233="základní",J233,0)</f>
        <v>0</v>
      </c>
      <c r="BF233" s="213">
        <f>IF(N233="snížená",J233,0)</f>
        <v>0</v>
      </c>
      <c r="BG233" s="213">
        <f>IF(N233="zákl. přenesená",J233,0)</f>
        <v>0</v>
      </c>
      <c r="BH233" s="213">
        <f>IF(N233="sníž. přenesená",J233,0)</f>
        <v>0</v>
      </c>
      <c r="BI233" s="213">
        <f>IF(N233="nulová",J233,0)</f>
        <v>0</v>
      </c>
      <c r="BJ233" s="25" t="s">
        <v>78</v>
      </c>
      <c r="BK233" s="213">
        <f>ROUND(I233*H233,2)</f>
        <v>0</v>
      </c>
      <c r="BL233" s="25" t="s">
        <v>137</v>
      </c>
      <c r="BM233" s="25" t="s">
        <v>453</v>
      </c>
    </row>
    <row r="234" s="11" customFormat="1">
      <c r="B234" s="214"/>
      <c r="D234" s="215" t="s">
        <v>152</v>
      </c>
      <c r="E234" s="216" t="s">
        <v>5</v>
      </c>
      <c r="F234" s="217" t="s">
        <v>454</v>
      </c>
      <c r="H234" s="218">
        <v>230.30000000000001</v>
      </c>
      <c r="I234" s="219"/>
      <c r="L234" s="214"/>
      <c r="M234" s="220"/>
      <c r="N234" s="221"/>
      <c r="O234" s="221"/>
      <c r="P234" s="221"/>
      <c r="Q234" s="221"/>
      <c r="R234" s="221"/>
      <c r="S234" s="221"/>
      <c r="T234" s="222"/>
      <c r="AT234" s="216" t="s">
        <v>152</v>
      </c>
      <c r="AU234" s="216" t="s">
        <v>80</v>
      </c>
      <c r="AV234" s="11" t="s">
        <v>80</v>
      </c>
      <c r="AW234" s="11" t="s">
        <v>34</v>
      </c>
      <c r="AX234" s="11" t="s">
        <v>70</v>
      </c>
      <c r="AY234" s="216" t="s">
        <v>118</v>
      </c>
    </row>
    <row r="235" s="11" customFormat="1">
      <c r="B235" s="214"/>
      <c r="D235" s="215" t="s">
        <v>152</v>
      </c>
      <c r="E235" s="216" t="s">
        <v>5</v>
      </c>
      <c r="F235" s="217" t="s">
        <v>455</v>
      </c>
      <c r="H235" s="218">
        <v>1.2</v>
      </c>
      <c r="I235" s="219"/>
      <c r="L235" s="214"/>
      <c r="M235" s="220"/>
      <c r="N235" s="221"/>
      <c r="O235" s="221"/>
      <c r="P235" s="221"/>
      <c r="Q235" s="221"/>
      <c r="R235" s="221"/>
      <c r="S235" s="221"/>
      <c r="T235" s="222"/>
      <c r="AT235" s="216" t="s">
        <v>152</v>
      </c>
      <c r="AU235" s="216" t="s">
        <v>80</v>
      </c>
      <c r="AV235" s="11" t="s">
        <v>80</v>
      </c>
      <c r="AW235" s="11" t="s">
        <v>34</v>
      </c>
      <c r="AX235" s="11" t="s">
        <v>70</v>
      </c>
      <c r="AY235" s="216" t="s">
        <v>118</v>
      </c>
    </row>
    <row r="236" s="13" customFormat="1">
      <c r="B236" s="234"/>
      <c r="D236" s="215" t="s">
        <v>152</v>
      </c>
      <c r="E236" s="235" t="s">
        <v>5</v>
      </c>
      <c r="F236" s="236" t="s">
        <v>195</v>
      </c>
      <c r="H236" s="237">
        <v>231.5</v>
      </c>
      <c r="I236" s="238"/>
      <c r="L236" s="234"/>
      <c r="M236" s="239"/>
      <c r="N236" s="240"/>
      <c r="O236" s="240"/>
      <c r="P236" s="240"/>
      <c r="Q236" s="240"/>
      <c r="R236" s="240"/>
      <c r="S236" s="240"/>
      <c r="T236" s="241"/>
      <c r="AT236" s="235" t="s">
        <v>152</v>
      </c>
      <c r="AU236" s="235" t="s">
        <v>80</v>
      </c>
      <c r="AV236" s="13" t="s">
        <v>137</v>
      </c>
      <c r="AW236" s="13" t="s">
        <v>34</v>
      </c>
      <c r="AX236" s="13" t="s">
        <v>78</v>
      </c>
      <c r="AY236" s="235" t="s">
        <v>118</v>
      </c>
    </row>
    <row r="237" s="1" customFormat="1" ht="16.5" customHeight="1">
      <c r="B237" s="201"/>
      <c r="C237" s="250" t="s">
        <v>456</v>
      </c>
      <c r="D237" s="250" t="s">
        <v>364</v>
      </c>
      <c r="E237" s="251" t="s">
        <v>457</v>
      </c>
      <c r="F237" s="252" t="s">
        <v>458</v>
      </c>
      <c r="G237" s="253" t="s">
        <v>181</v>
      </c>
      <c r="H237" s="254">
        <v>1.236</v>
      </c>
      <c r="I237" s="255"/>
      <c r="J237" s="256">
        <f>ROUND(I237*H237,2)</f>
        <v>0</v>
      </c>
      <c r="K237" s="252" t="s">
        <v>182</v>
      </c>
      <c r="L237" s="257"/>
      <c r="M237" s="258" t="s">
        <v>5</v>
      </c>
      <c r="N237" s="259" t="s">
        <v>41</v>
      </c>
      <c r="O237" s="48"/>
      <c r="P237" s="211">
        <f>O237*H237</f>
        <v>0</v>
      </c>
      <c r="Q237" s="211">
        <v>0.13100000000000001</v>
      </c>
      <c r="R237" s="211">
        <f>Q237*H237</f>
        <v>0.161916</v>
      </c>
      <c r="S237" s="211">
        <v>0</v>
      </c>
      <c r="T237" s="212">
        <f>S237*H237</f>
        <v>0</v>
      </c>
      <c r="AR237" s="25" t="s">
        <v>154</v>
      </c>
      <c r="AT237" s="25" t="s">
        <v>364</v>
      </c>
      <c r="AU237" s="25" t="s">
        <v>80</v>
      </c>
      <c r="AY237" s="25" t="s">
        <v>118</v>
      </c>
      <c r="BE237" s="213">
        <f>IF(N237="základní",J237,0)</f>
        <v>0</v>
      </c>
      <c r="BF237" s="213">
        <f>IF(N237="snížená",J237,0)</f>
        <v>0</v>
      </c>
      <c r="BG237" s="213">
        <f>IF(N237="zákl. přenesená",J237,0)</f>
        <v>0</v>
      </c>
      <c r="BH237" s="213">
        <f>IF(N237="sníž. přenesená",J237,0)</f>
        <v>0</v>
      </c>
      <c r="BI237" s="213">
        <f>IF(N237="nulová",J237,0)</f>
        <v>0</v>
      </c>
      <c r="BJ237" s="25" t="s">
        <v>78</v>
      </c>
      <c r="BK237" s="213">
        <f>ROUND(I237*H237,2)</f>
        <v>0</v>
      </c>
      <c r="BL237" s="25" t="s">
        <v>137</v>
      </c>
      <c r="BM237" s="25" t="s">
        <v>459</v>
      </c>
    </row>
    <row r="238" s="11" customFormat="1">
      <c r="B238" s="214"/>
      <c r="D238" s="215" t="s">
        <v>152</v>
      </c>
      <c r="E238" s="216" t="s">
        <v>5</v>
      </c>
      <c r="F238" s="217" t="s">
        <v>460</v>
      </c>
      <c r="H238" s="218">
        <v>1.236</v>
      </c>
      <c r="I238" s="219"/>
      <c r="L238" s="214"/>
      <c r="M238" s="220"/>
      <c r="N238" s="221"/>
      <c r="O238" s="221"/>
      <c r="P238" s="221"/>
      <c r="Q238" s="221"/>
      <c r="R238" s="221"/>
      <c r="S238" s="221"/>
      <c r="T238" s="222"/>
      <c r="AT238" s="216" t="s">
        <v>152</v>
      </c>
      <c r="AU238" s="216" t="s">
        <v>80</v>
      </c>
      <c r="AV238" s="11" t="s">
        <v>80</v>
      </c>
      <c r="AW238" s="11" t="s">
        <v>34</v>
      </c>
      <c r="AX238" s="11" t="s">
        <v>78</v>
      </c>
      <c r="AY238" s="216" t="s">
        <v>118</v>
      </c>
    </row>
    <row r="239" s="1" customFormat="1" ht="16.5" customHeight="1">
      <c r="B239" s="201"/>
      <c r="C239" s="250" t="s">
        <v>461</v>
      </c>
      <c r="D239" s="250" t="s">
        <v>364</v>
      </c>
      <c r="E239" s="251" t="s">
        <v>462</v>
      </c>
      <c r="F239" s="252" t="s">
        <v>463</v>
      </c>
      <c r="G239" s="253" t="s">
        <v>181</v>
      </c>
      <c r="H239" s="254">
        <v>237.209</v>
      </c>
      <c r="I239" s="255"/>
      <c r="J239" s="256">
        <f>ROUND(I239*H239,2)</f>
        <v>0</v>
      </c>
      <c r="K239" s="252" t="s">
        <v>182</v>
      </c>
      <c r="L239" s="257"/>
      <c r="M239" s="258" t="s">
        <v>5</v>
      </c>
      <c r="N239" s="259" t="s">
        <v>41</v>
      </c>
      <c r="O239" s="48"/>
      <c r="P239" s="211">
        <f>O239*H239</f>
        <v>0</v>
      </c>
      <c r="Q239" s="211">
        <v>0.13100000000000001</v>
      </c>
      <c r="R239" s="211">
        <f>Q239*H239</f>
        <v>31.074379</v>
      </c>
      <c r="S239" s="211">
        <v>0</v>
      </c>
      <c r="T239" s="212">
        <f>S239*H239</f>
        <v>0</v>
      </c>
      <c r="AR239" s="25" t="s">
        <v>154</v>
      </c>
      <c r="AT239" s="25" t="s">
        <v>364</v>
      </c>
      <c r="AU239" s="25" t="s">
        <v>80</v>
      </c>
      <c r="AY239" s="25" t="s">
        <v>118</v>
      </c>
      <c r="BE239" s="213">
        <f>IF(N239="základní",J239,0)</f>
        <v>0</v>
      </c>
      <c r="BF239" s="213">
        <f>IF(N239="snížená",J239,0)</f>
        <v>0</v>
      </c>
      <c r="BG239" s="213">
        <f>IF(N239="zákl. přenesená",J239,0)</f>
        <v>0</v>
      </c>
      <c r="BH239" s="213">
        <f>IF(N239="sníž. přenesená",J239,0)</f>
        <v>0</v>
      </c>
      <c r="BI239" s="213">
        <f>IF(N239="nulová",J239,0)</f>
        <v>0</v>
      </c>
      <c r="BJ239" s="25" t="s">
        <v>78</v>
      </c>
      <c r="BK239" s="213">
        <f>ROUND(I239*H239,2)</f>
        <v>0</v>
      </c>
      <c r="BL239" s="25" t="s">
        <v>137</v>
      </c>
      <c r="BM239" s="25" t="s">
        <v>464</v>
      </c>
    </row>
    <row r="240" s="11" customFormat="1">
      <c r="B240" s="214"/>
      <c r="D240" s="215" t="s">
        <v>152</v>
      </c>
      <c r="E240" s="216" t="s">
        <v>5</v>
      </c>
      <c r="F240" s="217" t="s">
        <v>465</v>
      </c>
      <c r="H240" s="218">
        <v>237.209</v>
      </c>
      <c r="I240" s="219"/>
      <c r="L240" s="214"/>
      <c r="M240" s="220"/>
      <c r="N240" s="221"/>
      <c r="O240" s="221"/>
      <c r="P240" s="221"/>
      <c r="Q240" s="221"/>
      <c r="R240" s="221"/>
      <c r="S240" s="221"/>
      <c r="T240" s="222"/>
      <c r="AT240" s="216" t="s">
        <v>152</v>
      </c>
      <c r="AU240" s="216" t="s">
        <v>80</v>
      </c>
      <c r="AV240" s="11" t="s">
        <v>80</v>
      </c>
      <c r="AW240" s="11" t="s">
        <v>34</v>
      </c>
      <c r="AX240" s="11" t="s">
        <v>78</v>
      </c>
      <c r="AY240" s="216" t="s">
        <v>118</v>
      </c>
    </row>
    <row r="241" s="1" customFormat="1" ht="51" customHeight="1">
      <c r="B241" s="201"/>
      <c r="C241" s="202" t="s">
        <v>466</v>
      </c>
      <c r="D241" s="202" t="s">
        <v>121</v>
      </c>
      <c r="E241" s="203" t="s">
        <v>467</v>
      </c>
      <c r="F241" s="204" t="s">
        <v>468</v>
      </c>
      <c r="G241" s="205" t="s">
        <v>181</v>
      </c>
      <c r="H241" s="206">
        <v>56.899999999999999</v>
      </c>
      <c r="I241" s="207"/>
      <c r="J241" s="208">
        <f>ROUND(I241*H241,2)</f>
        <v>0</v>
      </c>
      <c r="K241" s="204" t="s">
        <v>182</v>
      </c>
      <c r="L241" s="47"/>
      <c r="M241" s="209" t="s">
        <v>5</v>
      </c>
      <c r="N241" s="210" t="s">
        <v>41</v>
      </c>
      <c r="O241" s="48"/>
      <c r="P241" s="211">
        <f>O241*H241</f>
        <v>0</v>
      </c>
      <c r="Q241" s="211">
        <v>0.085650000000000004</v>
      </c>
      <c r="R241" s="211">
        <f>Q241*H241</f>
        <v>4.8734850000000005</v>
      </c>
      <c r="S241" s="211">
        <v>0</v>
      </c>
      <c r="T241" s="212">
        <f>S241*H241</f>
        <v>0</v>
      </c>
      <c r="AR241" s="25" t="s">
        <v>137</v>
      </c>
      <c r="AT241" s="25" t="s">
        <v>121</v>
      </c>
      <c r="AU241" s="25" t="s">
        <v>80</v>
      </c>
      <c r="AY241" s="25" t="s">
        <v>118</v>
      </c>
      <c r="BE241" s="213">
        <f>IF(N241="základní",J241,0)</f>
        <v>0</v>
      </c>
      <c r="BF241" s="213">
        <f>IF(N241="snížená",J241,0)</f>
        <v>0</v>
      </c>
      <c r="BG241" s="213">
        <f>IF(N241="zákl. přenesená",J241,0)</f>
        <v>0</v>
      </c>
      <c r="BH241" s="213">
        <f>IF(N241="sníž. přenesená",J241,0)</f>
        <v>0</v>
      </c>
      <c r="BI241" s="213">
        <f>IF(N241="nulová",J241,0)</f>
        <v>0</v>
      </c>
      <c r="BJ241" s="25" t="s">
        <v>78</v>
      </c>
      <c r="BK241" s="213">
        <f>ROUND(I241*H241,2)</f>
        <v>0</v>
      </c>
      <c r="BL241" s="25" t="s">
        <v>137</v>
      </c>
      <c r="BM241" s="25" t="s">
        <v>469</v>
      </c>
    </row>
    <row r="242" s="11" customFormat="1">
      <c r="B242" s="214"/>
      <c r="D242" s="215" t="s">
        <v>152</v>
      </c>
      <c r="E242" s="216" t="s">
        <v>5</v>
      </c>
      <c r="F242" s="217" t="s">
        <v>470</v>
      </c>
      <c r="H242" s="218">
        <v>37.899999999999999</v>
      </c>
      <c r="I242" s="219"/>
      <c r="L242" s="214"/>
      <c r="M242" s="220"/>
      <c r="N242" s="221"/>
      <c r="O242" s="221"/>
      <c r="P242" s="221"/>
      <c r="Q242" s="221"/>
      <c r="R242" s="221"/>
      <c r="S242" s="221"/>
      <c r="T242" s="222"/>
      <c r="AT242" s="216" t="s">
        <v>152</v>
      </c>
      <c r="AU242" s="216" t="s">
        <v>80</v>
      </c>
      <c r="AV242" s="11" t="s">
        <v>80</v>
      </c>
      <c r="AW242" s="11" t="s">
        <v>34</v>
      </c>
      <c r="AX242" s="11" t="s">
        <v>70</v>
      </c>
      <c r="AY242" s="216" t="s">
        <v>118</v>
      </c>
    </row>
    <row r="243" s="11" customFormat="1">
      <c r="B243" s="214"/>
      <c r="D243" s="215" t="s">
        <v>152</v>
      </c>
      <c r="E243" s="216" t="s">
        <v>5</v>
      </c>
      <c r="F243" s="217" t="s">
        <v>471</v>
      </c>
      <c r="H243" s="218">
        <v>19</v>
      </c>
      <c r="I243" s="219"/>
      <c r="L243" s="214"/>
      <c r="M243" s="220"/>
      <c r="N243" s="221"/>
      <c r="O243" s="221"/>
      <c r="P243" s="221"/>
      <c r="Q243" s="221"/>
      <c r="R243" s="221"/>
      <c r="S243" s="221"/>
      <c r="T243" s="222"/>
      <c r="AT243" s="216" t="s">
        <v>152</v>
      </c>
      <c r="AU243" s="216" t="s">
        <v>80</v>
      </c>
      <c r="AV243" s="11" t="s">
        <v>80</v>
      </c>
      <c r="AW243" s="11" t="s">
        <v>34</v>
      </c>
      <c r="AX243" s="11" t="s">
        <v>70</v>
      </c>
      <c r="AY243" s="216" t="s">
        <v>118</v>
      </c>
    </row>
    <row r="244" s="13" customFormat="1">
      <c r="B244" s="234"/>
      <c r="D244" s="215" t="s">
        <v>152</v>
      </c>
      <c r="E244" s="235" t="s">
        <v>5</v>
      </c>
      <c r="F244" s="236" t="s">
        <v>195</v>
      </c>
      <c r="H244" s="237">
        <v>56.899999999999999</v>
      </c>
      <c r="I244" s="238"/>
      <c r="L244" s="234"/>
      <c r="M244" s="239"/>
      <c r="N244" s="240"/>
      <c r="O244" s="240"/>
      <c r="P244" s="240"/>
      <c r="Q244" s="240"/>
      <c r="R244" s="240"/>
      <c r="S244" s="240"/>
      <c r="T244" s="241"/>
      <c r="AT244" s="235" t="s">
        <v>152</v>
      </c>
      <c r="AU244" s="235" t="s">
        <v>80</v>
      </c>
      <c r="AV244" s="13" t="s">
        <v>137</v>
      </c>
      <c r="AW244" s="13" t="s">
        <v>34</v>
      </c>
      <c r="AX244" s="13" t="s">
        <v>78</v>
      </c>
      <c r="AY244" s="235" t="s">
        <v>118</v>
      </c>
    </row>
    <row r="245" s="1" customFormat="1" ht="16.5" customHeight="1">
      <c r="B245" s="201"/>
      <c r="C245" s="250" t="s">
        <v>472</v>
      </c>
      <c r="D245" s="250" t="s">
        <v>364</v>
      </c>
      <c r="E245" s="251" t="s">
        <v>473</v>
      </c>
      <c r="F245" s="252" t="s">
        <v>474</v>
      </c>
      <c r="G245" s="253" t="s">
        <v>181</v>
      </c>
      <c r="H245" s="254">
        <v>39.036999999999999</v>
      </c>
      <c r="I245" s="255"/>
      <c r="J245" s="256">
        <f>ROUND(I245*H245,2)</f>
        <v>0</v>
      </c>
      <c r="K245" s="252" t="s">
        <v>182</v>
      </c>
      <c r="L245" s="257"/>
      <c r="M245" s="258" t="s">
        <v>5</v>
      </c>
      <c r="N245" s="259" t="s">
        <v>41</v>
      </c>
      <c r="O245" s="48"/>
      <c r="P245" s="211">
        <f>O245*H245</f>
        <v>0</v>
      </c>
      <c r="Q245" s="211">
        <v>0.17599999999999999</v>
      </c>
      <c r="R245" s="211">
        <f>Q245*H245</f>
        <v>6.8705119999999997</v>
      </c>
      <c r="S245" s="211">
        <v>0</v>
      </c>
      <c r="T245" s="212">
        <f>S245*H245</f>
        <v>0</v>
      </c>
      <c r="AR245" s="25" t="s">
        <v>154</v>
      </c>
      <c r="AT245" s="25" t="s">
        <v>364</v>
      </c>
      <c r="AU245" s="25" t="s">
        <v>80</v>
      </c>
      <c r="AY245" s="25" t="s">
        <v>118</v>
      </c>
      <c r="BE245" s="213">
        <f>IF(N245="základní",J245,0)</f>
        <v>0</v>
      </c>
      <c r="BF245" s="213">
        <f>IF(N245="snížená",J245,0)</f>
        <v>0</v>
      </c>
      <c r="BG245" s="213">
        <f>IF(N245="zákl. přenesená",J245,0)</f>
        <v>0</v>
      </c>
      <c r="BH245" s="213">
        <f>IF(N245="sníž. přenesená",J245,0)</f>
        <v>0</v>
      </c>
      <c r="BI245" s="213">
        <f>IF(N245="nulová",J245,0)</f>
        <v>0</v>
      </c>
      <c r="BJ245" s="25" t="s">
        <v>78</v>
      </c>
      <c r="BK245" s="213">
        <f>ROUND(I245*H245,2)</f>
        <v>0</v>
      </c>
      <c r="BL245" s="25" t="s">
        <v>137</v>
      </c>
      <c r="BM245" s="25" t="s">
        <v>475</v>
      </c>
    </row>
    <row r="246" s="11" customFormat="1">
      <c r="B246" s="214"/>
      <c r="D246" s="215" t="s">
        <v>152</v>
      </c>
      <c r="E246" s="216" t="s">
        <v>5</v>
      </c>
      <c r="F246" s="217" t="s">
        <v>476</v>
      </c>
      <c r="H246" s="218">
        <v>39.036999999999999</v>
      </c>
      <c r="I246" s="219"/>
      <c r="L246" s="214"/>
      <c r="M246" s="220"/>
      <c r="N246" s="221"/>
      <c r="O246" s="221"/>
      <c r="P246" s="221"/>
      <c r="Q246" s="221"/>
      <c r="R246" s="221"/>
      <c r="S246" s="221"/>
      <c r="T246" s="222"/>
      <c r="AT246" s="216" t="s">
        <v>152</v>
      </c>
      <c r="AU246" s="216" t="s">
        <v>80</v>
      </c>
      <c r="AV246" s="11" t="s">
        <v>80</v>
      </c>
      <c r="AW246" s="11" t="s">
        <v>34</v>
      </c>
      <c r="AX246" s="11" t="s">
        <v>78</v>
      </c>
      <c r="AY246" s="216" t="s">
        <v>118</v>
      </c>
    </row>
    <row r="247" s="1" customFormat="1" ht="16.5" customHeight="1">
      <c r="B247" s="201"/>
      <c r="C247" s="250" t="s">
        <v>477</v>
      </c>
      <c r="D247" s="250" t="s">
        <v>364</v>
      </c>
      <c r="E247" s="251" t="s">
        <v>478</v>
      </c>
      <c r="F247" s="252" t="s">
        <v>458</v>
      </c>
      <c r="G247" s="253" t="s">
        <v>181</v>
      </c>
      <c r="H247" s="254">
        <v>19.57</v>
      </c>
      <c r="I247" s="255"/>
      <c r="J247" s="256">
        <f>ROUND(I247*H247,2)</f>
        <v>0</v>
      </c>
      <c r="K247" s="252" t="s">
        <v>5</v>
      </c>
      <c r="L247" s="257"/>
      <c r="M247" s="258" t="s">
        <v>5</v>
      </c>
      <c r="N247" s="259" t="s">
        <v>41</v>
      </c>
      <c r="O247" s="48"/>
      <c r="P247" s="211">
        <f>O247*H247</f>
        <v>0</v>
      </c>
      <c r="Q247" s="211">
        <v>0.13100000000000001</v>
      </c>
      <c r="R247" s="211">
        <f>Q247*H247</f>
        <v>2.5636700000000001</v>
      </c>
      <c r="S247" s="211">
        <v>0</v>
      </c>
      <c r="T247" s="212">
        <f>S247*H247</f>
        <v>0</v>
      </c>
      <c r="AR247" s="25" t="s">
        <v>154</v>
      </c>
      <c r="AT247" s="25" t="s">
        <v>364</v>
      </c>
      <c r="AU247" s="25" t="s">
        <v>80</v>
      </c>
      <c r="AY247" s="25" t="s">
        <v>118</v>
      </c>
      <c r="BE247" s="213">
        <f>IF(N247="základní",J247,0)</f>
        <v>0</v>
      </c>
      <c r="BF247" s="213">
        <f>IF(N247="snížená",J247,0)</f>
        <v>0</v>
      </c>
      <c r="BG247" s="213">
        <f>IF(N247="zákl. přenesená",J247,0)</f>
        <v>0</v>
      </c>
      <c r="BH247" s="213">
        <f>IF(N247="sníž. přenesená",J247,0)</f>
        <v>0</v>
      </c>
      <c r="BI247" s="213">
        <f>IF(N247="nulová",J247,0)</f>
        <v>0</v>
      </c>
      <c r="BJ247" s="25" t="s">
        <v>78</v>
      </c>
      <c r="BK247" s="213">
        <f>ROUND(I247*H247,2)</f>
        <v>0</v>
      </c>
      <c r="BL247" s="25" t="s">
        <v>137</v>
      </c>
      <c r="BM247" s="25" t="s">
        <v>479</v>
      </c>
    </row>
    <row r="248" s="11" customFormat="1">
      <c r="B248" s="214"/>
      <c r="D248" s="215" t="s">
        <v>152</v>
      </c>
      <c r="E248" s="216" t="s">
        <v>5</v>
      </c>
      <c r="F248" s="217" t="s">
        <v>480</v>
      </c>
      <c r="H248" s="218">
        <v>19.57</v>
      </c>
      <c r="I248" s="219"/>
      <c r="L248" s="214"/>
      <c r="M248" s="220"/>
      <c r="N248" s="221"/>
      <c r="O248" s="221"/>
      <c r="P248" s="221"/>
      <c r="Q248" s="221"/>
      <c r="R248" s="221"/>
      <c r="S248" s="221"/>
      <c r="T248" s="222"/>
      <c r="AT248" s="216" t="s">
        <v>152</v>
      </c>
      <c r="AU248" s="216" t="s">
        <v>80</v>
      </c>
      <c r="AV248" s="11" t="s">
        <v>80</v>
      </c>
      <c r="AW248" s="11" t="s">
        <v>34</v>
      </c>
      <c r="AX248" s="11" t="s">
        <v>78</v>
      </c>
      <c r="AY248" s="216" t="s">
        <v>118</v>
      </c>
    </row>
    <row r="249" s="1" customFormat="1" ht="16.5" customHeight="1">
      <c r="B249" s="201"/>
      <c r="C249" s="202" t="s">
        <v>481</v>
      </c>
      <c r="D249" s="202" t="s">
        <v>121</v>
      </c>
      <c r="E249" s="203" t="s">
        <v>482</v>
      </c>
      <c r="F249" s="204" t="s">
        <v>483</v>
      </c>
      <c r="G249" s="205" t="s">
        <v>222</v>
      </c>
      <c r="H249" s="206">
        <v>132.69999999999999</v>
      </c>
      <c r="I249" s="207"/>
      <c r="J249" s="208">
        <f>ROUND(I249*H249,2)</f>
        <v>0</v>
      </c>
      <c r="K249" s="204" t="s">
        <v>5</v>
      </c>
      <c r="L249" s="47"/>
      <c r="M249" s="209" t="s">
        <v>5</v>
      </c>
      <c r="N249" s="210" t="s">
        <v>41</v>
      </c>
      <c r="O249" s="48"/>
      <c r="P249" s="211">
        <f>O249*H249</f>
        <v>0</v>
      </c>
      <c r="Q249" s="211">
        <v>0</v>
      </c>
      <c r="R249" s="211">
        <f>Q249*H249</f>
        <v>0</v>
      </c>
      <c r="S249" s="211">
        <v>0</v>
      </c>
      <c r="T249" s="212">
        <f>S249*H249</f>
        <v>0</v>
      </c>
      <c r="AR249" s="25" t="s">
        <v>137</v>
      </c>
      <c r="AT249" s="25" t="s">
        <v>121</v>
      </c>
      <c r="AU249" s="25" t="s">
        <v>80</v>
      </c>
      <c r="AY249" s="25" t="s">
        <v>118</v>
      </c>
      <c r="BE249" s="213">
        <f>IF(N249="základní",J249,0)</f>
        <v>0</v>
      </c>
      <c r="BF249" s="213">
        <f>IF(N249="snížená",J249,0)</f>
        <v>0</v>
      </c>
      <c r="BG249" s="213">
        <f>IF(N249="zákl. přenesená",J249,0)</f>
        <v>0</v>
      </c>
      <c r="BH249" s="213">
        <f>IF(N249="sníž. přenesená",J249,0)</f>
        <v>0</v>
      </c>
      <c r="BI249" s="213">
        <f>IF(N249="nulová",J249,0)</f>
        <v>0</v>
      </c>
      <c r="BJ249" s="25" t="s">
        <v>78</v>
      </c>
      <c r="BK249" s="213">
        <f>ROUND(I249*H249,2)</f>
        <v>0</v>
      </c>
      <c r="BL249" s="25" t="s">
        <v>137</v>
      </c>
      <c r="BM249" s="25" t="s">
        <v>484</v>
      </c>
    </row>
    <row r="250" s="11" customFormat="1">
      <c r="B250" s="214"/>
      <c r="D250" s="215" t="s">
        <v>152</v>
      </c>
      <c r="E250" s="216" t="s">
        <v>5</v>
      </c>
      <c r="F250" s="217" t="s">
        <v>485</v>
      </c>
      <c r="H250" s="218">
        <v>132.69999999999999</v>
      </c>
      <c r="I250" s="219"/>
      <c r="L250" s="214"/>
      <c r="M250" s="220"/>
      <c r="N250" s="221"/>
      <c r="O250" s="221"/>
      <c r="P250" s="221"/>
      <c r="Q250" s="221"/>
      <c r="R250" s="221"/>
      <c r="S250" s="221"/>
      <c r="T250" s="222"/>
      <c r="AT250" s="216" t="s">
        <v>152</v>
      </c>
      <c r="AU250" s="216" t="s">
        <v>80</v>
      </c>
      <c r="AV250" s="11" t="s">
        <v>80</v>
      </c>
      <c r="AW250" s="11" t="s">
        <v>34</v>
      </c>
      <c r="AX250" s="11" t="s">
        <v>78</v>
      </c>
      <c r="AY250" s="216" t="s">
        <v>118</v>
      </c>
    </row>
    <row r="251" s="10" customFormat="1" ht="29.88" customHeight="1">
      <c r="B251" s="188"/>
      <c r="D251" s="189" t="s">
        <v>69</v>
      </c>
      <c r="E251" s="199" t="s">
        <v>144</v>
      </c>
      <c r="F251" s="199" t="s">
        <v>486</v>
      </c>
      <c r="I251" s="191"/>
      <c r="J251" s="200">
        <f>BK251</f>
        <v>0</v>
      </c>
      <c r="L251" s="188"/>
      <c r="M251" s="193"/>
      <c r="N251" s="194"/>
      <c r="O251" s="194"/>
      <c r="P251" s="195">
        <f>SUM(P252:P253)</f>
        <v>0</v>
      </c>
      <c r="Q251" s="194"/>
      <c r="R251" s="195">
        <f>SUM(R252:R253)</f>
        <v>0.96660199999999996</v>
      </c>
      <c r="S251" s="194"/>
      <c r="T251" s="196">
        <f>SUM(T252:T253)</f>
        <v>0</v>
      </c>
      <c r="AR251" s="189" t="s">
        <v>78</v>
      </c>
      <c r="AT251" s="197" t="s">
        <v>69</v>
      </c>
      <c r="AU251" s="197" t="s">
        <v>78</v>
      </c>
      <c r="AY251" s="189" t="s">
        <v>118</v>
      </c>
      <c r="BK251" s="198">
        <f>SUM(BK252:BK253)</f>
        <v>0</v>
      </c>
    </row>
    <row r="252" s="1" customFormat="1" ht="25.5" customHeight="1">
      <c r="B252" s="201"/>
      <c r="C252" s="202" t="s">
        <v>487</v>
      </c>
      <c r="D252" s="202" t="s">
        <v>121</v>
      </c>
      <c r="E252" s="203" t="s">
        <v>488</v>
      </c>
      <c r="F252" s="204" t="s">
        <v>489</v>
      </c>
      <c r="G252" s="205" t="s">
        <v>181</v>
      </c>
      <c r="H252" s="206">
        <v>65.799999999999997</v>
      </c>
      <c r="I252" s="207"/>
      <c r="J252" s="208">
        <f>ROUND(I252*H252,2)</f>
        <v>0</v>
      </c>
      <c r="K252" s="204" t="s">
        <v>182</v>
      </c>
      <c r="L252" s="47"/>
      <c r="M252" s="209" t="s">
        <v>5</v>
      </c>
      <c r="N252" s="210" t="s">
        <v>41</v>
      </c>
      <c r="O252" s="48"/>
      <c r="P252" s="211">
        <f>O252*H252</f>
        <v>0</v>
      </c>
      <c r="Q252" s="211">
        <v>0.01469</v>
      </c>
      <c r="R252" s="211">
        <f>Q252*H252</f>
        <v>0.96660199999999996</v>
      </c>
      <c r="S252" s="211">
        <v>0</v>
      </c>
      <c r="T252" s="212">
        <f>S252*H252</f>
        <v>0</v>
      </c>
      <c r="AR252" s="25" t="s">
        <v>137</v>
      </c>
      <c r="AT252" s="25" t="s">
        <v>121</v>
      </c>
      <c r="AU252" s="25" t="s">
        <v>80</v>
      </c>
      <c r="AY252" s="25" t="s">
        <v>118</v>
      </c>
      <c r="BE252" s="213">
        <f>IF(N252="základní",J252,0)</f>
        <v>0</v>
      </c>
      <c r="BF252" s="213">
        <f>IF(N252="snížená",J252,0)</f>
        <v>0</v>
      </c>
      <c r="BG252" s="213">
        <f>IF(N252="zákl. přenesená",J252,0)</f>
        <v>0</v>
      </c>
      <c r="BH252" s="213">
        <f>IF(N252="sníž. přenesená",J252,0)</f>
        <v>0</v>
      </c>
      <c r="BI252" s="213">
        <f>IF(N252="nulová",J252,0)</f>
        <v>0</v>
      </c>
      <c r="BJ252" s="25" t="s">
        <v>78</v>
      </c>
      <c r="BK252" s="213">
        <f>ROUND(I252*H252,2)</f>
        <v>0</v>
      </c>
      <c r="BL252" s="25" t="s">
        <v>137</v>
      </c>
      <c r="BM252" s="25" t="s">
        <v>490</v>
      </c>
    </row>
    <row r="253" s="11" customFormat="1">
      <c r="B253" s="214"/>
      <c r="D253" s="215" t="s">
        <v>152</v>
      </c>
      <c r="E253" s="216" t="s">
        <v>5</v>
      </c>
      <c r="F253" s="217" t="s">
        <v>491</v>
      </c>
      <c r="H253" s="218">
        <v>65.799999999999997</v>
      </c>
      <c r="I253" s="219"/>
      <c r="L253" s="214"/>
      <c r="M253" s="220"/>
      <c r="N253" s="221"/>
      <c r="O253" s="221"/>
      <c r="P253" s="221"/>
      <c r="Q253" s="221"/>
      <c r="R253" s="221"/>
      <c r="S253" s="221"/>
      <c r="T253" s="222"/>
      <c r="AT253" s="216" t="s">
        <v>152</v>
      </c>
      <c r="AU253" s="216" t="s">
        <v>80</v>
      </c>
      <c r="AV253" s="11" t="s">
        <v>80</v>
      </c>
      <c r="AW253" s="11" t="s">
        <v>34</v>
      </c>
      <c r="AX253" s="11" t="s">
        <v>78</v>
      </c>
      <c r="AY253" s="216" t="s">
        <v>118</v>
      </c>
    </row>
    <row r="254" s="10" customFormat="1" ht="29.88" customHeight="1">
      <c r="B254" s="188"/>
      <c r="D254" s="189" t="s">
        <v>69</v>
      </c>
      <c r="E254" s="199" t="s">
        <v>154</v>
      </c>
      <c r="F254" s="199" t="s">
        <v>492</v>
      </c>
      <c r="I254" s="191"/>
      <c r="J254" s="200">
        <f>BK254</f>
        <v>0</v>
      </c>
      <c r="L254" s="188"/>
      <c r="M254" s="193"/>
      <c r="N254" s="194"/>
      <c r="O254" s="194"/>
      <c r="P254" s="195">
        <f>SUM(P255:P285)</f>
        <v>0</v>
      </c>
      <c r="Q254" s="194"/>
      <c r="R254" s="195">
        <f>SUM(R255:R285)</f>
        <v>4.2500394000000004</v>
      </c>
      <c r="S254" s="194"/>
      <c r="T254" s="196">
        <f>SUM(T255:T285)</f>
        <v>0.20000000000000001</v>
      </c>
      <c r="AR254" s="189" t="s">
        <v>78</v>
      </c>
      <c r="AT254" s="197" t="s">
        <v>69</v>
      </c>
      <c r="AU254" s="197" t="s">
        <v>78</v>
      </c>
      <c r="AY254" s="189" t="s">
        <v>118</v>
      </c>
      <c r="BK254" s="198">
        <f>SUM(BK255:BK285)</f>
        <v>0</v>
      </c>
    </row>
    <row r="255" s="1" customFormat="1" ht="16.5" customHeight="1">
      <c r="B255" s="201"/>
      <c r="C255" s="202" t="s">
        <v>493</v>
      </c>
      <c r="D255" s="202" t="s">
        <v>121</v>
      </c>
      <c r="E255" s="203" t="s">
        <v>494</v>
      </c>
      <c r="F255" s="204" t="s">
        <v>495</v>
      </c>
      <c r="G255" s="205" t="s">
        <v>222</v>
      </c>
      <c r="H255" s="206">
        <v>78.5</v>
      </c>
      <c r="I255" s="207"/>
      <c r="J255" s="208">
        <f>ROUND(I255*H255,2)</f>
        <v>0</v>
      </c>
      <c r="K255" s="204" t="s">
        <v>182</v>
      </c>
      <c r="L255" s="47"/>
      <c r="M255" s="209" t="s">
        <v>5</v>
      </c>
      <c r="N255" s="210" t="s">
        <v>41</v>
      </c>
      <c r="O255" s="48"/>
      <c r="P255" s="211">
        <f>O255*H255</f>
        <v>0</v>
      </c>
      <c r="Q255" s="211">
        <v>1.0000000000000001E-05</v>
      </c>
      <c r="R255" s="211">
        <f>Q255*H255</f>
        <v>0.00078500000000000011</v>
      </c>
      <c r="S255" s="211">
        <v>0</v>
      </c>
      <c r="T255" s="212">
        <f>S255*H255</f>
        <v>0</v>
      </c>
      <c r="AR255" s="25" t="s">
        <v>137</v>
      </c>
      <c r="AT255" s="25" t="s">
        <v>121</v>
      </c>
      <c r="AU255" s="25" t="s">
        <v>80</v>
      </c>
      <c r="AY255" s="25" t="s">
        <v>118</v>
      </c>
      <c r="BE255" s="213">
        <f>IF(N255="základní",J255,0)</f>
        <v>0</v>
      </c>
      <c r="BF255" s="213">
        <f>IF(N255="snížená",J255,0)</f>
        <v>0</v>
      </c>
      <c r="BG255" s="213">
        <f>IF(N255="zákl. přenesená",J255,0)</f>
        <v>0</v>
      </c>
      <c r="BH255" s="213">
        <f>IF(N255="sníž. přenesená",J255,0)</f>
        <v>0</v>
      </c>
      <c r="BI255" s="213">
        <f>IF(N255="nulová",J255,0)</f>
        <v>0</v>
      </c>
      <c r="BJ255" s="25" t="s">
        <v>78</v>
      </c>
      <c r="BK255" s="213">
        <f>ROUND(I255*H255,2)</f>
        <v>0</v>
      </c>
      <c r="BL255" s="25" t="s">
        <v>137</v>
      </c>
      <c r="BM255" s="25" t="s">
        <v>496</v>
      </c>
    </row>
    <row r="256" s="12" customFormat="1">
      <c r="B256" s="227"/>
      <c r="D256" s="215" t="s">
        <v>152</v>
      </c>
      <c r="E256" s="228" t="s">
        <v>5</v>
      </c>
      <c r="F256" s="229" t="s">
        <v>497</v>
      </c>
      <c r="H256" s="228" t="s">
        <v>5</v>
      </c>
      <c r="I256" s="230"/>
      <c r="L256" s="227"/>
      <c r="M256" s="231"/>
      <c r="N256" s="232"/>
      <c r="O256" s="232"/>
      <c r="P256" s="232"/>
      <c r="Q256" s="232"/>
      <c r="R256" s="232"/>
      <c r="S256" s="232"/>
      <c r="T256" s="233"/>
      <c r="AT256" s="228" t="s">
        <v>152</v>
      </c>
      <c r="AU256" s="228" t="s">
        <v>80</v>
      </c>
      <c r="AV256" s="12" t="s">
        <v>78</v>
      </c>
      <c r="AW256" s="12" t="s">
        <v>34</v>
      </c>
      <c r="AX256" s="12" t="s">
        <v>70</v>
      </c>
      <c r="AY256" s="228" t="s">
        <v>118</v>
      </c>
    </row>
    <row r="257" s="11" customFormat="1">
      <c r="B257" s="214"/>
      <c r="D257" s="215" t="s">
        <v>152</v>
      </c>
      <c r="E257" s="216" t="s">
        <v>5</v>
      </c>
      <c r="F257" s="217" t="s">
        <v>498</v>
      </c>
      <c r="H257" s="218">
        <v>55</v>
      </c>
      <c r="I257" s="219"/>
      <c r="L257" s="214"/>
      <c r="M257" s="220"/>
      <c r="N257" s="221"/>
      <c r="O257" s="221"/>
      <c r="P257" s="221"/>
      <c r="Q257" s="221"/>
      <c r="R257" s="221"/>
      <c r="S257" s="221"/>
      <c r="T257" s="222"/>
      <c r="AT257" s="216" t="s">
        <v>152</v>
      </c>
      <c r="AU257" s="216" t="s">
        <v>80</v>
      </c>
      <c r="AV257" s="11" t="s">
        <v>80</v>
      </c>
      <c r="AW257" s="11" t="s">
        <v>34</v>
      </c>
      <c r="AX257" s="11" t="s">
        <v>70</v>
      </c>
      <c r="AY257" s="216" t="s">
        <v>118</v>
      </c>
    </row>
    <row r="258" s="11" customFormat="1">
      <c r="B258" s="214"/>
      <c r="D258" s="215" t="s">
        <v>152</v>
      </c>
      <c r="E258" s="216" t="s">
        <v>5</v>
      </c>
      <c r="F258" s="217" t="s">
        <v>499</v>
      </c>
      <c r="H258" s="218">
        <v>23.5</v>
      </c>
      <c r="I258" s="219"/>
      <c r="L258" s="214"/>
      <c r="M258" s="220"/>
      <c r="N258" s="221"/>
      <c r="O258" s="221"/>
      <c r="P258" s="221"/>
      <c r="Q258" s="221"/>
      <c r="R258" s="221"/>
      <c r="S258" s="221"/>
      <c r="T258" s="222"/>
      <c r="AT258" s="216" t="s">
        <v>152</v>
      </c>
      <c r="AU258" s="216" t="s">
        <v>80</v>
      </c>
      <c r="AV258" s="11" t="s">
        <v>80</v>
      </c>
      <c r="AW258" s="11" t="s">
        <v>34</v>
      </c>
      <c r="AX258" s="11" t="s">
        <v>70</v>
      </c>
      <c r="AY258" s="216" t="s">
        <v>118</v>
      </c>
    </row>
    <row r="259" s="13" customFormat="1">
      <c r="B259" s="234"/>
      <c r="D259" s="215" t="s">
        <v>152</v>
      </c>
      <c r="E259" s="235" t="s">
        <v>5</v>
      </c>
      <c r="F259" s="236" t="s">
        <v>195</v>
      </c>
      <c r="H259" s="237">
        <v>78.5</v>
      </c>
      <c r="I259" s="238"/>
      <c r="L259" s="234"/>
      <c r="M259" s="239"/>
      <c r="N259" s="240"/>
      <c r="O259" s="240"/>
      <c r="P259" s="240"/>
      <c r="Q259" s="240"/>
      <c r="R259" s="240"/>
      <c r="S259" s="240"/>
      <c r="T259" s="241"/>
      <c r="AT259" s="235" t="s">
        <v>152</v>
      </c>
      <c r="AU259" s="235" t="s">
        <v>80</v>
      </c>
      <c r="AV259" s="13" t="s">
        <v>137</v>
      </c>
      <c r="AW259" s="13" t="s">
        <v>34</v>
      </c>
      <c r="AX259" s="13" t="s">
        <v>78</v>
      </c>
      <c r="AY259" s="235" t="s">
        <v>118</v>
      </c>
    </row>
    <row r="260" s="1" customFormat="1" ht="16.5" customHeight="1">
      <c r="B260" s="201"/>
      <c r="C260" s="250" t="s">
        <v>500</v>
      </c>
      <c r="D260" s="250" t="s">
        <v>364</v>
      </c>
      <c r="E260" s="251" t="s">
        <v>501</v>
      </c>
      <c r="F260" s="252" t="s">
        <v>502</v>
      </c>
      <c r="G260" s="253" t="s">
        <v>5</v>
      </c>
      <c r="H260" s="254">
        <v>80.855000000000004</v>
      </c>
      <c r="I260" s="255"/>
      <c r="J260" s="256">
        <f>ROUND(I260*H260,2)</f>
        <v>0</v>
      </c>
      <c r="K260" s="252" t="s">
        <v>5</v>
      </c>
      <c r="L260" s="257"/>
      <c r="M260" s="258" t="s">
        <v>5</v>
      </c>
      <c r="N260" s="259" t="s">
        <v>41</v>
      </c>
      <c r="O260" s="48"/>
      <c r="P260" s="211">
        <f>O260*H260</f>
        <v>0</v>
      </c>
      <c r="Q260" s="211">
        <v>0</v>
      </c>
      <c r="R260" s="211">
        <f>Q260*H260</f>
        <v>0</v>
      </c>
      <c r="S260" s="211">
        <v>0</v>
      </c>
      <c r="T260" s="212">
        <f>S260*H260</f>
        <v>0</v>
      </c>
      <c r="AR260" s="25" t="s">
        <v>154</v>
      </c>
      <c r="AT260" s="25" t="s">
        <v>364</v>
      </c>
      <c r="AU260" s="25" t="s">
        <v>80</v>
      </c>
      <c r="AY260" s="25" t="s">
        <v>118</v>
      </c>
      <c r="BE260" s="213">
        <f>IF(N260="základní",J260,0)</f>
        <v>0</v>
      </c>
      <c r="BF260" s="213">
        <f>IF(N260="snížená",J260,0)</f>
        <v>0</v>
      </c>
      <c r="BG260" s="213">
        <f>IF(N260="zákl. přenesená",J260,0)</f>
        <v>0</v>
      </c>
      <c r="BH260" s="213">
        <f>IF(N260="sníž. přenesená",J260,0)</f>
        <v>0</v>
      </c>
      <c r="BI260" s="213">
        <f>IF(N260="nulová",J260,0)</f>
        <v>0</v>
      </c>
      <c r="BJ260" s="25" t="s">
        <v>78</v>
      </c>
      <c r="BK260" s="213">
        <f>ROUND(I260*H260,2)</f>
        <v>0</v>
      </c>
      <c r="BL260" s="25" t="s">
        <v>137</v>
      </c>
      <c r="BM260" s="25" t="s">
        <v>503</v>
      </c>
    </row>
    <row r="261" s="11" customFormat="1">
      <c r="B261" s="214"/>
      <c r="D261" s="215" t="s">
        <v>152</v>
      </c>
      <c r="E261" s="216" t="s">
        <v>5</v>
      </c>
      <c r="F261" s="217" t="s">
        <v>504</v>
      </c>
      <c r="H261" s="218">
        <v>80.855000000000004</v>
      </c>
      <c r="I261" s="219"/>
      <c r="L261" s="214"/>
      <c r="M261" s="220"/>
      <c r="N261" s="221"/>
      <c r="O261" s="221"/>
      <c r="P261" s="221"/>
      <c r="Q261" s="221"/>
      <c r="R261" s="221"/>
      <c r="S261" s="221"/>
      <c r="T261" s="222"/>
      <c r="AT261" s="216" t="s">
        <v>152</v>
      </c>
      <c r="AU261" s="216" t="s">
        <v>80</v>
      </c>
      <c r="AV261" s="11" t="s">
        <v>80</v>
      </c>
      <c r="AW261" s="11" t="s">
        <v>34</v>
      </c>
      <c r="AX261" s="11" t="s">
        <v>78</v>
      </c>
      <c r="AY261" s="216" t="s">
        <v>118</v>
      </c>
    </row>
    <row r="262" s="1" customFormat="1" ht="25.5" customHeight="1">
      <c r="B262" s="201"/>
      <c r="C262" s="202" t="s">
        <v>505</v>
      </c>
      <c r="D262" s="202" t="s">
        <v>121</v>
      </c>
      <c r="E262" s="203" t="s">
        <v>506</v>
      </c>
      <c r="F262" s="204" t="s">
        <v>507</v>
      </c>
      <c r="G262" s="205" t="s">
        <v>222</v>
      </c>
      <c r="H262" s="206">
        <v>49.399999999999999</v>
      </c>
      <c r="I262" s="207"/>
      <c r="J262" s="208">
        <f>ROUND(I262*H262,2)</f>
        <v>0</v>
      </c>
      <c r="K262" s="204" t="s">
        <v>182</v>
      </c>
      <c r="L262" s="47"/>
      <c r="M262" s="209" t="s">
        <v>5</v>
      </c>
      <c r="N262" s="210" t="s">
        <v>41</v>
      </c>
      <c r="O262" s="48"/>
      <c r="P262" s="211">
        <f>O262*H262</f>
        <v>0</v>
      </c>
      <c r="Q262" s="211">
        <v>1.0000000000000001E-05</v>
      </c>
      <c r="R262" s="211">
        <f>Q262*H262</f>
        <v>0.00049399999999999997</v>
      </c>
      <c r="S262" s="211">
        <v>0</v>
      </c>
      <c r="T262" s="212">
        <f>S262*H262</f>
        <v>0</v>
      </c>
      <c r="AR262" s="25" t="s">
        <v>137</v>
      </c>
      <c r="AT262" s="25" t="s">
        <v>121</v>
      </c>
      <c r="AU262" s="25" t="s">
        <v>80</v>
      </c>
      <c r="AY262" s="25" t="s">
        <v>118</v>
      </c>
      <c r="BE262" s="213">
        <f>IF(N262="základní",J262,0)</f>
        <v>0</v>
      </c>
      <c r="BF262" s="213">
        <f>IF(N262="snížená",J262,0)</f>
        <v>0</v>
      </c>
      <c r="BG262" s="213">
        <f>IF(N262="zákl. přenesená",J262,0)</f>
        <v>0</v>
      </c>
      <c r="BH262" s="213">
        <f>IF(N262="sníž. přenesená",J262,0)</f>
        <v>0</v>
      </c>
      <c r="BI262" s="213">
        <f>IF(N262="nulová",J262,0)</f>
        <v>0</v>
      </c>
      <c r="BJ262" s="25" t="s">
        <v>78</v>
      </c>
      <c r="BK262" s="213">
        <f>ROUND(I262*H262,2)</f>
        <v>0</v>
      </c>
      <c r="BL262" s="25" t="s">
        <v>137</v>
      </c>
      <c r="BM262" s="25" t="s">
        <v>508</v>
      </c>
    </row>
    <row r="263" s="11" customFormat="1">
      <c r="B263" s="214"/>
      <c r="D263" s="215" t="s">
        <v>152</v>
      </c>
      <c r="E263" s="216" t="s">
        <v>5</v>
      </c>
      <c r="F263" s="217" t="s">
        <v>509</v>
      </c>
      <c r="H263" s="218">
        <v>49.399999999999999</v>
      </c>
      <c r="I263" s="219"/>
      <c r="L263" s="214"/>
      <c r="M263" s="220"/>
      <c r="N263" s="221"/>
      <c r="O263" s="221"/>
      <c r="P263" s="221"/>
      <c r="Q263" s="221"/>
      <c r="R263" s="221"/>
      <c r="S263" s="221"/>
      <c r="T263" s="222"/>
      <c r="AT263" s="216" t="s">
        <v>152</v>
      </c>
      <c r="AU263" s="216" t="s">
        <v>80</v>
      </c>
      <c r="AV263" s="11" t="s">
        <v>80</v>
      </c>
      <c r="AW263" s="11" t="s">
        <v>34</v>
      </c>
      <c r="AX263" s="11" t="s">
        <v>78</v>
      </c>
      <c r="AY263" s="216" t="s">
        <v>118</v>
      </c>
    </row>
    <row r="264" s="1" customFormat="1" ht="16.5" customHeight="1">
      <c r="B264" s="201"/>
      <c r="C264" s="250" t="s">
        <v>510</v>
      </c>
      <c r="D264" s="250" t="s">
        <v>364</v>
      </c>
      <c r="E264" s="251" t="s">
        <v>511</v>
      </c>
      <c r="F264" s="252" t="s">
        <v>512</v>
      </c>
      <c r="G264" s="253" t="s">
        <v>222</v>
      </c>
      <c r="H264" s="254">
        <v>50.881999999999998</v>
      </c>
      <c r="I264" s="255"/>
      <c r="J264" s="256">
        <f>ROUND(I264*H264,2)</f>
        <v>0</v>
      </c>
      <c r="K264" s="252" t="s">
        <v>182</v>
      </c>
      <c r="L264" s="257"/>
      <c r="M264" s="258" t="s">
        <v>5</v>
      </c>
      <c r="N264" s="259" t="s">
        <v>41</v>
      </c>
      <c r="O264" s="48"/>
      <c r="P264" s="211">
        <f>O264*H264</f>
        <v>0</v>
      </c>
      <c r="Q264" s="211">
        <v>0.0018</v>
      </c>
      <c r="R264" s="211">
        <f>Q264*H264</f>
        <v>0.091587599999999991</v>
      </c>
      <c r="S264" s="211">
        <v>0</v>
      </c>
      <c r="T264" s="212">
        <f>S264*H264</f>
        <v>0</v>
      </c>
      <c r="AR264" s="25" t="s">
        <v>154</v>
      </c>
      <c r="AT264" s="25" t="s">
        <v>364</v>
      </c>
      <c r="AU264" s="25" t="s">
        <v>80</v>
      </c>
      <c r="AY264" s="25" t="s">
        <v>118</v>
      </c>
      <c r="BE264" s="213">
        <f>IF(N264="základní",J264,0)</f>
        <v>0</v>
      </c>
      <c r="BF264" s="213">
        <f>IF(N264="snížená",J264,0)</f>
        <v>0</v>
      </c>
      <c r="BG264" s="213">
        <f>IF(N264="zákl. přenesená",J264,0)</f>
        <v>0</v>
      </c>
      <c r="BH264" s="213">
        <f>IF(N264="sníž. přenesená",J264,0)</f>
        <v>0</v>
      </c>
      <c r="BI264" s="213">
        <f>IF(N264="nulová",J264,0)</f>
        <v>0</v>
      </c>
      <c r="BJ264" s="25" t="s">
        <v>78</v>
      </c>
      <c r="BK264" s="213">
        <f>ROUND(I264*H264,2)</f>
        <v>0</v>
      </c>
      <c r="BL264" s="25" t="s">
        <v>137</v>
      </c>
      <c r="BM264" s="25" t="s">
        <v>513</v>
      </c>
    </row>
    <row r="265" s="11" customFormat="1">
      <c r="B265" s="214"/>
      <c r="D265" s="215" t="s">
        <v>152</v>
      </c>
      <c r="E265" s="216" t="s">
        <v>5</v>
      </c>
      <c r="F265" s="217" t="s">
        <v>514</v>
      </c>
      <c r="H265" s="218">
        <v>50.881999999999998</v>
      </c>
      <c r="I265" s="219"/>
      <c r="L265" s="214"/>
      <c r="M265" s="220"/>
      <c r="N265" s="221"/>
      <c r="O265" s="221"/>
      <c r="P265" s="221"/>
      <c r="Q265" s="221"/>
      <c r="R265" s="221"/>
      <c r="S265" s="221"/>
      <c r="T265" s="222"/>
      <c r="AT265" s="216" t="s">
        <v>152</v>
      </c>
      <c r="AU265" s="216" t="s">
        <v>80</v>
      </c>
      <c r="AV265" s="11" t="s">
        <v>80</v>
      </c>
      <c r="AW265" s="11" t="s">
        <v>34</v>
      </c>
      <c r="AX265" s="11" t="s">
        <v>78</v>
      </c>
      <c r="AY265" s="216" t="s">
        <v>118</v>
      </c>
    </row>
    <row r="266" s="1" customFormat="1" ht="25.5" customHeight="1">
      <c r="B266" s="201"/>
      <c r="C266" s="202" t="s">
        <v>515</v>
      </c>
      <c r="D266" s="202" t="s">
        <v>121</v>
      </c>
      <c r="E266" s="203" t="s">
        <v>516</v>
      </c>
      <c r="F266" s="204" t="s">
        <v>517</v>
      </c>
      <c r="G266" s="205" t="s">
        <v>222</v>
      </c>
      <c r="H266" s="206">
        <v>4</v>
      </c>
      <c r="I266" s="207"/>
      <c r="J266" s="208">
        <f>ROUND(I266*H266,2)</f>
        <v>0</v>
      </c>
      <c r="K266" s="204" t="s">
        <v>182</v>
      </c>
      <c r="L266" s="47"/>
      <c r="M266" s="209" t="s">
        <v>5</v>
      </c>
      <c r="N266" s="210" t="s">
        <v>41</v>
      </c>
      <c r="O266" s="48"/>
      <c r="P266" s="211">
        <f>O266*H266</f>
        <v>0</v>
      </c>
      <c r="Q266" s="211">
        <v>1.0000000000000001E-05</v>
      </c>
      <c r="R266" s="211">
        <f>Q266*H266</f>
        <v>4.0000000000000003E-05</v>
      </c>
      <c r="S266" s="211">
        <v>0</v>
      </c>
      <c r="T266" s="212">
        <f>S266*H266</f>
        <v>0</v>
      </c>
      <c r="AR266" s="25" t="s">
        <v>137</v>
      </c>
      <c r="AT266" s="25" t="s">
        <v>121</v>
      </c>
      <c r="AU266" s="25" t="s">
        <v>80</v>
      </c>
      <c r="AY266" s="25" t="s">
        <v>118</v>
      </c>
      <c r="BE266" s="213">
        <f>IF(N266="základní",J266,0)</f>
        <v>0</v>
      </c>
      <c r="BF266" s="213">
        <f>IF(N266="snížená",J266,0)</f>
        <v>0</v>
      </c>
      <c r="BG266" s="213">
        <f>IF(N266="zákl. přenesená",J266,0)</f>
        <v>0</v>
      </c>
      <c r="BH266" s="213">
        <f>IF(N266="sníž. přenesená",J266,0)</f>
        <v>0</v>
      </c>
      <c r="BI266" s="213">
        <f>IF(N266="nulová",J266,0)</f>
        <v>0</v>
      </c>
      <c r="BJ266" s="25" t="s">
        <v>78</v>
      </c>
      <c r="BK266" s="213">
        <f>ROUND(I266*H266,2)</f>
        <v>0</v>
      </c>
      <c r="BL266" s="25" t="s">
        <v>137</v>
      </c>
      <c r="BM266" s="25" t="s">
        <v>518</v>
      </c>
    </row>
    <row r="267" s="11" customFormat="1">
      <c r="B267" s="214"/>
      <c r="D267" s="215" t="s">
        <v>152</v>
      </c>
      <c r="E267" s="216" t="s">
        <v>5</v>
      </c>
      <c r="F267" s="217" t="s">
        <v>375</v>
      </c>
      <c r="H267" s="218">
        <v>4</v>
      </c>
      <c r="I267" s="219"/>
      <c r="L267" s="214"/>
      <c r="M267" s="220"/>
      <c r="N267" s="221"/>
      <c r="O267" s="221"/>
      <c r="P267" s="221"/>
      <c r="Q267" s="221"/>
      <c r="R267" s="221"/>
      <c r="S267" s="221"/>
      <c r="T267" s="222"/>
      <c r="AT267" s="216" t="s">
        <v>152</v>
      </c>
      <c r="AU267" s="216" t="s">
        <v>80</v>
      </c>
      <c r="AV267" s="11" t="s">
        <v>80</v>
      </c>
      <c r="AW267" s="11" t="s">
        <v>34</v>
      </c>
      <c r="AX267" s="11" t="s">
        <v>78</v>
      </c>
      <c r="AY267" s="216" t="s">
        <v>118</v>
      </c>
    </row>
    <row r="268" s="1" customFormat="1" ht="16.5" customHeight="1">
      <c r="B268" s="201"/>
      <c r="C268" s="250" t="s">
        <v>519</v>
      </c>
      <c r="D268" s="250" t="s">
        <v>364</v>
      </c>
      <c r="E268" s="251" t="s">
        <v>520</v>
      </c>
      <c r="F268" s="252" t="s">
        <v>521</v>
      </c>
      <c r="G268" s="253" t="s">
        <v>222</v>
      </c>
      <c r="H268" s="254">
        <v>4.1200000000000001</v>
      </c>
      <c r="I268" s="255"/>
      <c r="J268" s="256">
        <f>ROUND(I268*H268,2)</f>
        <v>0</v>
      </c>
      <c r="K268" s="252" t="s">
        <v>182</v>
      </c>
      <c r="L268" s="257"/>
      <c r="M268" s="258" t="s">
        <v>5</v>
      </c>
      <c r="N268" s="259" t="s">
        <v>41</v>
      </c>
      <c r="O268" s="48"/>
      <c r="P268" s="211">
        <f>O268*H268</f>
        <v>0</v>
      </c>
      <c r="Q268" s="211">
        <v>0.0029399999999999999</v>
      </c>
      <c r="R268" s="211">
        <f>Q268*H268</f>
        <v>0.0121128</v>
      </c>
      <c r="S268" s="211">
        <v>0</v>
      </c>
      <c r="T268" s="212">
        <f>S268*H268</f>
        <v>0</v>
      </c>
      <c r="AR268" s="25" t="s">
        <v>154</v>
      </c>
      <c r="AT268" s="25" t="s">
        <v>364</v>
      </c>
      <c r="AU268" s="25" t="s">
        <v>80</v>
      </c>
      <c r="AY268" s="25" t="s">
        <v>118</v>
      </c>
      <c r="BE268" s="213">
        <f>IF(N268="základní",J268,0)</f>
        <v>0</v>
      </c>
      <c r="BF268" s="213">
        <f>IF(N268="snížená",J268,0)</f>
        <v>0</v>
      </c>
      <c r="BG268" s="213">
        <f>IF(N268="zákl. přenesená",J268,0)</f>
        <v>0</v>
      </c>
      <c r="BH268" s="213">
        <f>IF(N268="sníž. přenesená",J268,0)</f>
        <v>0</v>
      </c>
      <c r="BI268" s="213">
        <f>IF(N268="nulová",J268,0)</f>
        <v>0</v>
      </c>
      <c r="BJ268" s="25" t="s">
        <v>78</v>
      </c>
      <c r="BK268" s="213">
        <f>ROUND(I268*H268,2)</f>
        <v>0</v>
      </c>
      <c r="BL268" s="25" t="s">
        <v>137</v>
      </c>
      <c r="BM268" s="25" t="s">
        <v>522</v>
      </c>
    </row>
    <row r="269" s="11" customFormat="1">
      <c r="B269" s="214"/>
      <c r="D269" s="215" t="s">
        <v>152</v>
      </c>
      <c r="E269" s="216" t="s">
        <v>5</v>
      </c>
      <c r="F269" s="217" t="s">
        <v>523</v>
      </c>
      <c r="H269" s="218">
        <v>4.1200000000000001</v>
      </c>
      <c r="I269" s="219"/>
      <c r="L269" s="214"/>
      <c r="M269" s="220"/>
      <c r="N269" s="221"/>
      <c r="O269" s="221"/>
      <c r="P269" s="221"/>
      <c r="Q269" s="221"/>
      <c r="R269" s="221"/>
      <c r="S269" s="221"/>
      <c r="T269" s="222"/>
      <c r="AT269" s="216" t="s">
        <v>152</v>
      </c>
      <c r="AU269" s="216" t="s">
        <v>80</v>
      </c>
      <c r="AV269" s="11" t="s">
        <v>80</v>
      </c>
      <c r="AW269" s="11" t="s">
        <v>34</v>
      </c>
      <c r="AX269" s="11" t="s">
        <v>78</v>
      </c>
      <c r="AY269" s="216" t="s">
        <v>118</v>
      </c>
    </row>
    <row r="270" s="1" customFormat="1" ht="25.5" customHeight="1">
      <c r="B270" s="201"/>
      <c r="C270" s="202" t="s">
        <v>524</v>
      </c>
      <c r="D270" s="202" t="s">
        <v>121</v>
      </c>
      <c r="E270" s="203" t="s">
        <v>525</v>
      </c>
      <c r="F270" s="204" t="s">
        <v>526</v>
      </c>
      <c r="G270" s="205" t="s">
        <v>163</v>
      </c>
      <c r="H270" s="206">
        <v>13</v>
      </c>
      <c r="I270" s="207"/>
      <c r="J270" s="208">
        <f>ROUND(I270*H270,2)</f>
        <v>0</v>
      </c>
      <c r="K270" s="204" t="s">
        <v>182</v>
      </c>
      <c r="L270" s="47"/>
      <c r="M270" s="209" t="s">
        <v>5</v>
      </c>
      <c r="N270" s="210" t="s">
        <v>41</v>
      </c>
      <c r="O270" s="48"/>
      <c r="P270" s="211">
        <f>O270*H270</f>
        <v>0</v>
      </c>
      <c r="Q270" s="211">
        <v>0</v>
      </c>
      <c r="R270" s="211">
        <f>Q270*H270</f>
        <v>0</v>
      </c>
      <c r="S270" s="211">
        <v>0</v>
      </c>
      <c r="T270" s="212">
        <f>S270*H270</f>
        <v>0</v>
      </c>
      <c r="AR270" s="25" t="s">
        <v>137</v>
      </c>
      <c r="AT270" s="25" t="s">
        <v>121</v>
      </c>
      <c r="AU270" s="25" t="s">
        <v>80</v>
      </c>
      <c r="AY270" s="25" t="s">
        <v>118</v>
      </c>
      <c r="BE270" s="213">
        <f>IF(N270="základní",J270,0)</f>
        <v>0</v>
      </c>
      <c r="BF270" s="213">
        <f>IF(N270="snížená",J270,0)</f>
        <v>0</v>
      </c>
      <c r="BG270" s="213">
        <f>IF(N270="zákl. přenesená",J270,0)</f>
        <v>0</v>
      </c>
      <c r="BH270" s="213">
        <f>IF(N270="sníž. přenesená",J270,0)</f>
        <v>0</v>
      </c>
      <c r="BI270" s="213">
        <f>IF(N270="nulová",J270,0)</f>
        <v>0</v>
      </c>
      <c r="BJ270" s="25" t="s">
        <v>78</v>
      </c>
      <c r="BK270" s="213">
        <f>ROUND(I270*H270,2)</f>
        <v>0</v>
      </c>
      <c r="BL270" s="25" t="s">
        <v>137</v>
      </c>
      <c r="BM270" s="25" t="s">
        <v>527</v>
      </c>
    </row>
    <row r="271" s="1" customFormat="1" ht="16.5" customHeight="1">
      <c r="B271" s="201"/>
      <c r="C271" s="250" t="s">
        <v>528</v>
      </c>
      <c r="D271" s="250" t="s">
        <v>364</v>
      </c>
      <c r="E271" s="251" t="s">
        <v>529</v>
      </c>
      <c r="F271" s="252" t="s">
        <v>530</v>
      </c>
      <c r="G271" s="253" t="s">
        <v>163</v>
      </c>
      <c r="H271" s="254">
        <v>13</v>
      </c>
      <c r="I271" s="255"/>
      <c r="J271" s="256">
        <f>ROUND(I271*H271,2)</f>
        <v>0</v>
      </c>
      <c r="K271" s="252" t="s">
        <v>182</v>
      </c>
      <c r="L271" s="257"/>
      <c r="M271" s="258" t="s">
        <v>5</v>
      </c>
      <c r="N271" s="259" t="s">
        <v>41</v>
      </c>
      <c r="O271" s="48"/>
      <c r="P271" s="211">
        <f>O271*H271</f>
        <v>0</v>
      </c>
      <c r="Q271" s="211">
        <v>0.025499999999999998</v>
      </c>
      <c r="R271" s="211">
        <f>Q271*H271</f>
        <v>0.33149999999999996</v>
      </c>
      <c r="S271" s="211">
        <v>0</v>
      </c>
      <c r="T271" s="212">
        <f>S271*H271</f>
        <v>0</v>
      </c>
      <c r="AR271" s="25" t="s">
        <v>154</v>
      </c>
      <c r="AT271" s="25" t="s">
        <v>364</v>
      </c>
      <c r="AU271" s="25" t="s">
        <v>80</v>
      </c>
      <c r="AY271" s="25" t="s">
        <v>118</v>
      </c>
      <c r="BE271" s="213">
        <f>IF(N271="základní",J271,0)</f>
        <v>0</v>
      </c>
      <c r="BF271" s="213">
        <f>IF(N271="snížená",J271,0)</f>
        <v>0</v>
      </c>
      <c r="BG271" s="213">
        <f>IF(N271="zákl. přenesená",J271,0)</f>
        <v>0</v>
      </c>
      <c r="BH271" s="213">
        <f>IF(N271="sníž. přenesená",J271,0)</f>
        <v>0</v>
      </c>
      <c r="BI271" s="213">
        <f>IF(N271="nulová",J271,0)</f>
        <v>0</v>
      </c>
      <c r="BJ271" s="25" t="s">
        <v>78</v>
      </c>
      <c r="BK271" s="213">
        <f>ROUND(I271*H271,2)</f>
        <v>0</v>
      </c>
      <c r="BL271" s="25" t="s">
        <v>137</v>
      </c>
      <c r="BM271" s="25" t="s">
        <v>531</v>
      </c>
    </row>
    <row r="272" s="1" customFormat="1" ht="25.5" customHeight="1">
      <c r="B272" s="201"/>
      <c r="C272" s="202" t="s">
        <v>532</v>
      </c>
      <c r="D272" s="202" t="s">
        <v>121</v>
      </c>
      <c r="E272" s="203" t="s">
        <v>533</v>
      </c>
      <c r="F272" s="204" t="s">
        <v>534</v>
      </c>
      <c r="G272" s="205" t="s">
        <v>163</v>
      </c>
      <c r="H272" s="206">
        <v>8</v>
      </c>
      <c r="I272" s="207"/>
      <c r="J272" s="208">
        <f>ROUND(I272*H272,2)</f>
        <v>0</v>
      </c>
      <c r="K272" s="204" t="s">
        <v>182</v>
      </c>
      <c r="L272" s="47"/>
      <c r="M272" s="209" t="s">
        <v>5</v>
      </c>
      <c r="N272" s="210" t="s">
        <v>41</v>
      </c>
      <c r="O272" s="48"/>
      <c r="P272" s="211">
        <f>O272*H272</f>
        <v>0</v>
      </c>
      <c r="Q272" s="211">
        <v>0</v>
      </c>
      <c r="R272" s="211">
        <f>Q272*H272</f>
        <v>0</v>
      </c>
      <c r="S272" s="211">
        <v>0</v>
      </c>
      <c r="T272" s="212">
        <f>S272*H272</f>
        <v>0</v>
      </c>
      <c r="AR272" s="25" t="s">
        <v>137</v>
      </c>
      <c r="AT272" s="25" t="s">
        <v>121</v>
      </c>
      <c r="AU272" s="25" t="s">
        <v>80</v>
      </c>
      <c r="AY272" s="25" t="s">
        <v>118</v>
      </c>
      <c r="BE272" s="213">
        <f>IF(N272="základní",J272,0)</f>
        <v>0</v>
      </c>
      <c r="BF272" s="213">
        <f>IF(N272="snížená",J272,0)</f>
        <v>0</v>
      </c>
      <c r="BG272" s="213">
        <f>IF(N272="zákl. přenesená",J272,0)</f>
        <v>0</v>
      </c>
      <c r="BH272" s="213">
        <f>IF(N272="sníž. přenesená",J272,0)</f>
        <v>0</v>
      </c>
      <c r="BI272" s="213">
        <f>IF(N272="nulová",J272,0)</f>
        <v>0</v>
      </c>
      <c r="BJ272" s="25" t="s">
        <v>78</v>
      </c>
      <c r="BK272" s="213">
        <f>ROUND(I272*H272,2)</f>
        <v>0</v>
      </c>
      <c r="BL272" s="25" t="s">
        <v>137</v>
      </c>
      <c r="BM272" s="25" t="s">
        <v>535</v>
      </c>
    </row>
    <row r="273" s="11" customFormat="1">
      <c r="B273" s="214"/>
      <c r="D273" s="215" t="s">
        <v>152</v>
      </c>
      <c r="E273" s="216" t="s">
        <v>5</v>
      </c>
      <c r="F273" s="217" t="s">
        <v>536</v>
      </c>
      <c r="H273" s="218">
        <v>8</v>
      </c>
      <c r="I273" s="219"/>
      <c r="L273" s="214"/>
      <c r="M273" s="220"/>
      <c r="N273" s="221"/>
      <c r="O273" s="221"/>
      <c r="P273" s="221"/>
      <c r="Q273" s="221"/>
      <c r="R273" s="221"/>
      <c r="S273" s="221"/>
      <c r="T273" s="222"/>
      <c r="AT273" s="216" t="s">
        <v>152</v>
      </c>
      <c r="AU273" s="216" t="s">
        <v>80</v>
      </c>
      <c r="AV273" s="11" t="s">
        <v>80</v>
      </c>
      <c r="AW273" s="11" t="s">
        <v>34</v>
      </c>
      <c r="AX273" s="11" t="s">
        <v>78</v>
      </c>
      <c r="AY273" s="216" t="s">
        <v>118</v>
      </c>
    </row>
    <row r="274" s="1" customFormat="1" ht="16.5" customHeight="1">
      <c r="B274" s="201"/>
      <c r="C274" s="250" t="s">
        <v>537</v>
      </c>
      <c r="D274" s="250" t="s">
        <v>364</v>
      </c>
      <c r="E274" s="251" t="s">
        <v>538</v>
      </c>
      <c r="F274" s="252" t="s">
        <v>539</v>
      </c>
      <c r="G274" s="253" t="s">
        <v>163</v>
      </c>
      <c r="H274" s="254">
        <v>8</v>
      </c>
      <c r="I274" s="255"/>
      <c r="J274" s="256">
        <f>ROUND(I274*H274,2)</f>
        <v>0</v>
      </c>
      <c r="K274" s="252" t="s">
        <v>5</v>
      </c>
      <c r="L274" s="257"/>
      <c r="M274" s="258" t="s">
        <v>5</v>
      </c>
      <c r="N274" s="259" t="s">
        <v>41</v>
      </c>
      <c r="O274" s="48"/>
      <c r="P274" s="211">
        <f>O274*H274</f>
        <v>0</v>
      </c>
      <c r="Q274" s="211">
        <v>0</v>
      </c>
      <c r="R274" s="211">
        <f>Q274*H274</f>
        <v>0</v>
      </c>
      <c r="S274" s="211">
        <v>0</v>
      </c>
      <c r="T274" s="212">
        <f>S274*H274</f>
        <v>0</v>
      </c>
      <c r="AR274" s="25" t="s">
        <v>154</v>
      </c>
      <c r="AT274" s="25" t="s">
        <v>364</v>
      </c>
      <c r="AU274" s="25" t="s">
        <v>80</v>
      </c>
      <c r="AY274" s="25" t="s">
        <v>118</v>
      </c>
      <c r="BE274" s="213">
        <f>IF(N274="základní",J274,0)</f>
        <v>0</v>
      </c>
      <c r="BF274" s="213">
        <f>IF(N274="snížená",J274,0)</f>
        <v>0</v>
      </c>
      <c r="BG274" s="213">
        <f>IF(N274="zákl. přenesená",J274,0)</f>
        <v>0</v>
      </c>
      <c r="BH274" s="213">
        <f>IF(N274="sníž. přenesená",J274,0)</f>
        <v>0</v>
      </c>
      <c r="BI274" s="213">
        <f>IF(N274="nulová",J274,0)</f>
        <v>0</v>
      </c>
      <c r="BJ274" s="25" t="s">
        <v>78</v>
      </c>
      <c r="BK274" s="213">
        <f>ROUND(I274*H274,2)</f>
        <v>0</v>
      </c>
      <c r="BL274" s="25" t="s">
        <v>137</v>
      </c>
      <c r="BM274" s="25" t="s">
        <v>540</v>
      </c>
    </row>
    <row r="275" s="1" customFormat="1" ht="16.5" customHeight="1">
      <c r="B275" s="201"/>
      <c r="C275" s="202" t="s">
        <v>541</v>
      </c>
      <c r="D275" s="202" t="s">
        <v>121</v>
      </c>
      <c r="E275" s="203" t="s">
        <v>542</v>
      </c>
      <c r="F275" s="204" t="s">
        <v>543</v>
      </c>
      <c r="G275" s="205" t="s">
        <v>163</v>
      </c>
      <c r="H275" s="206">
        <v>4</v>
      </c>
      <c r="I275" s="207"/>
      <c r="J275" s="208">
        <f>ROUND(I275*H275,2)</f>
        <v>0</v>
      </c>
      <c r="K275" s="204" t="s">
        <v>182</v>
      </c>
      <c r="L275" s="47"/>
      <c r="M275" s="209" t="s">
        <v>5</v>
      </c>
      <c r="N275" s="210" t="s">
        <v>41</v>
      </c>
      <c r="O275" s="48"/>
      <c r="P275" s="211">
        <f>O275*H275</f>
        <v>0</v>
      </c>
      <c r="Q275" s="211">
        <v>0.34089999999999998</v>
      </c>
      <c r="R275" s="211">
        <f>Q275*H275</f>
        <v>1.3635999999999999</v>
      </c>
      <c r="S275" s="211">
        <v>0</v>
      </c>
      <c r="T275" s="212">
        <f>S275*H275</f>
        <v>0</v>
      </c>
      <c r="AR275" s="25" t="s">
        <v>137</v>
      </c>
      <c r="AT275" s="25" t="s">
        <v>121</v>
      </c>
      <c r="AU275" s="25" t="s">
        <v>80</v>
      </c>
      <c r="AY275" s="25" t="s">
        <v>118</v>
      </c>
      <c r="BE275" s="213">
        <f>IF(N275="základní",J275,0)</f>
        <v>0</v>
      </c>
      <c r="BF275" s="213">
        <f>IF(N275="snížená",J275,0)</f>
        <v>0</v>
      </c>
      <c r="BG275" s="213">
        <f>IF(N275="zákl. přenesená",J275,0)</f>
        <v>0</v>
      </c>
      <c r="BH275" s="213">
        <f>IF(N275="sníž. přenesená",J275,0)</f>
        <v>0</v>
      </c>
      <c r="BI275" s="213">
        <f>IF(N275="nulová",J275,0)</f>
        <v>0</v>
      </c>
      <c r="BJ275" s="25" t="s">
        <v>78</v>
      </c>
      <c r="BK275" s="213">
        <f>ROUND(I275*H275,2)</f>
        <v>0</v>
      </c>
      <c r="BL275" s="25" t="s">
        <v>137</v>
      </c>
      <c r="BM275" s="25" t="s">
        <v>544</v>
      </c>
    </row>
    <row r="276" s="11" customFormat="1">
      <c r="B276" s="214"/>
      <c r="D276" s="215" t="s">
        <v>152</v>
      </c>
      <c r="E276" s="216" t="s">
        <v>5</v>
      </c>
      <c r="F276" s="217" t="s">
        <v>545</v>
      </c>
      <c r="H276" s="218">
        <v>2</v>
      </c>
      <c r="I276" s="219"/>
      <c r="L276" s="214"/>
      <c r="M276" s="220"/>
      <c r="N276" s="221"/>
      <c r="O276" s="221"/>
      <c r="P276" s="221"/>
      <c r="Q276" s="221"/>
      <c r="R276" s="221"/>
      <c r="S276" s="221"/>
      <c r="T276" s="222"/>
      <c r="AT276" s="216" t="s">
        <v>152</v>
      </c>
      <c r="AU276" s="216" t="s">
        <v>80</v>
      </c>
      <c r="AV276" s="11" t="s">
        <v>80</v>
      </c>
      <c r="AW276" s="11" t="s">
        <v>34</v>
      </c>
      <c r="AX276" s="11" t="s">
        <v>70</v>
      </c>
      <c r="AY276" s="216" t="s">
        <v>118</v>
      </c>
    </row>
    <row r="277" s="11" customFormat="1">
      <c r="B277" s="214"/>
      <c r="D277" s="215" t="s">
        <v>152</v>
      </c>
      <c r="E277" s="216" t="s">
        <v>5</v>
      </c>
      <c r="F277" s="217" t="s">
        <v>546</v>
      </c>
      <c r="H277" s="218">
        <v>2</v>
      </c>
      <c r="I277" s="219"/>
      <c r="L277" s="214"/>
      <c r="M277" s="220"/>
      <c r="N277" s="221"/>
      <c r="O277" s="221"/>
      <c r="P277" s="221"/>
      <c r="Q277" s="221"/>
      <c r="R277" s="221"/>
      <c r="S277" s="221"/>
      <c r="T277" s="222"/>
      <c r="AT277" s="216" t="s">
        <v>152</v>
      </c>
      <c r="AU277" s="216" t="s">
        <v>80</v>
      </c>
      <c r="AV277" s="11" t="s">
        <v>80</v>
      </c>
      <c r="AW277" s="11" t="s">
        <v>34</v>
      </c>
      <c r="AX277" s="11" t="s">
        <v>70</v>
      </c>
      <c r="AY277" s="216" t="s">
        <v>118</v>
      </c>
    </row>
    <row r="278" s="13" customFormat="1">
      <c r="B278" s="234"/>
      <c r="D278" s="215" t="s">
        <v>152</v>
      </c>
      <c r="E278" s="235" t="s">
        <v>5</v>
      </c>
      <c r="F278" s="236" t="s">
        <v>195</v>
      </c>
      <c r="H278" s="237">
        <v>4</v>
      </c>
      <c r="I278" s="238"/>
      <c r="L278" s="234"/>
      <c r="M278" s="239"/>
      <c r="N278" s="240"/>
      <c r="O278" s="240"/>
      <c r="P278" s="240"/>
      <c r="Q278" s="240"/>
      <c r="R278" s="240"/>
      <c r="S278" s="240"/>
      <c r="T278" s="241"/>
      <c r="AT278" s="235" t="s">
        <v>152</v>
      </c>
      <c r="AU278" s="235" t="s">
        <v>80</v>
      </c>
      <c r="AV278" s="13" t="s">
        <v>137</v>
      </c>
      <c r="AW278" s="13" t="s">
        <v>34</v>
      </c>
      <c r="AX278" s="13" t="s">
        <v>78</v>
      </c>
      <c r="AY278" s="235" t="s">
        <v>118</v>
      </c>
    </row>
    <row r="279" s="1" customFormat="1" ht="25.5" customHeight="1">
      <c r="B279" s="201"/>
      <c r="C279" s="250" t="s">
        <v>547</v>
      </c>
      <c r="D279" s="250" t="s">
        <v>364</v>
      </c>
      <c r="E279" s="251" t="s">
        <v>548</v>
      </c>
      <c r="F279" s="252" t="s">
        <v>549</v>
      </c>
      <c r="G279" s="253" t="s">
        <v>163</v>
      </c>
      <c r="H279" s="254">
        <v>4</v>
      </c>
      <c r="I279" s="255"/>
      <c r="J279" s="256">
        <f>ROUND(I279*H279,2)</f>
        <v>0</v>
      </c>
      <c r="K279" s="252" t="s">
        <v>182</v>
      </c>
      <c r="L279" s="257"/>
      <c r="M279" s="258" t="s">
        <v>5</v>
      </c>
      <c r="N279" s="259" t="s">
        <v>41</v>
      </c>
      <c r="O279" s="48"/>
      <c r="P279" s="211">
        <f>O279*H279</f>
        <v>0</v>
      </c>
      <c r="Q279" s="211">
        <v>0.028500000000000001</v>
      </c>
      <c r="R279" s="211">
        <f>Q279*H279</f>
        <v>0.114</v>
      </c>
      <c r="S279" s="211">
        <v>0</v>
      </c>
      <c r="T279" s="212">
        <f>S279*H279</f>
        <v>0</v>
      </c>
      <c r="AR279" s="25" t="s">
        <v>154</v>
      </c>
      <c r="AT279" s="25" t="s">
        <v>364</v>
      </c>
      <c r="AU279" s="25" t="s">
        <v>80</v>
      </c>
      <c r="AY279" s="25" t="s">
        <v>118</v>
      </c>
      <c r="BE279" s="213">
        <f>IF(N279="základní",J279,0)</f>
        <v>0</v>
      </c>
      <c r="BF279" s="213">
        <f>IF(N279="snížená",J279,0)</f>
        <v>0</v>
      </c>
      <c r="BG279" s="213">
        <f>IF(N279="zákl. přenesená",J279,0)</f>
        <v>0</v>
      </c>
      <c r="BH279" s="213">
        <f>IF(N279="sníž. přenesená",J279,0)</f>
        <v>0</v>
      </c>
      <c r="BI279" s="213">
        <f>IF(N279="nulová",J279,0)</f>
        <v>0</v>
      </c>
      <c r="BJ279" s="25" t="s">
        <v>78</v>
      </c>
      <c r="BK279" s="213">
        <f>ROUND(I279*H279,2)</f>
        <v>0</v>
      </c>
      <c r="BL279" s="25" t="s">
        <v>137</v>
      </c>
      <c r="BM279" s="25" t="s">
        <v>550</v>
      </c>
    </row>
    <row r="280" s="1" customFormat="1" ht="16.5" customHeight="1">
      <c r="B280" s="201"/>
      <c r="C280" s="202" t="s">
        <v>551</v>
      </c>
      <c r="D280" s="202" t="s">
        <v>121</v>
      </c>
      <c r="E280" s="203" t="s">
        <v>552</v>
      </c>
      <c r="F280" s="204" t="s">
        <v>553</v>
      </c>
      <c r="G280" s="205" t="s">
        <v>163</v>
      </c>
      <c r="H280" s="206">
        <v>4</v>
      </c>
      <c r="I280" s="207"/>
      <c r="J280" s="208">
        <f>ROUND(I280*H280,2)</f>
        <v>0</v>
      </c>
      <c r="K280" s="204" t="s">
        <v>182</v>
      </c>
      <c r="L280" s="47"/>
      <c r="M280" s="209" t="s">
        <v>5</v>
      </c>
      <c r="N280" s="210" t="s">
        <v>41</v>
      </c>
      <c r="O280" s="48"/>
      <c r="P280" s="211">
        <f>O280*H280</f>
        <v>0</v>
      </c>
      <c r="Q280" s="211">
        <v>0</v>
      </c>
      <c r="R280" s="211">
        <f>Q280*H280</f>
        <v>0</v>
      </c>
      <c r="S280" s="211">
        <v>0.050000000000000003</v>
      </c>
      <c r="T280" s="212">
        <f>S280*H280</f>
        <v>0.20000000000000001</v>
      </c>
      <c r="AR280" s="25" t="s">
        <v>137</v>
      </c>
      <c r="AT280" s="25" t="s">
        <v>121</v>
      </c>
      <c r="AU280" s="25" t="s">
        <v>80</v>
      </c>
      <c r="AY280" s="25" t="s">
        <v>118</v>
      </c>
      <c r="BE280" s="213">
        <f>IF(N280="základní",J280,0)</f>
        <v>0</v>
      </c>
      <c r="BF280" s="213">
        <f>IF(N280="snížená",J280,0)</f>
        <v>0</v>
      </c>
      <c r="BG280" s="213">
        <f>IF(N280="zákl. přenesená",J280,0)</f>
        <v>0</v>
      </c>
      <c r="BH280" s="213">
        <f>IF(N280="sníž. přenesená",J280,0)</f>
        <v>0</v>
      </c>
      <c r="BI280" s="213">
        <f>IF(N280="nulová",J280,0)</f>
        <v>0</v>
      </c>
      <c r="BJ280" s="25" t="s">
        <v>78</v>
      </c>
      <c r="BK280" s="213">
        <f>ROUND(I280*H280,2)</f>
        <v>0</v>
      </c>
      <c r="BL280" s="25" t="s">
        <v>137</v>
      </c>
      <c r="BM280" s="25" t="s">
        <v>554</v>
      </c>
    </row>
    <row r="281" s="1" customFormat="1" ht="25.5" customHeight="1">
      <c r="B281" s="201"/>
      <c r="C281" s="202" t="s">
        <v>555</v>
      </c>
      <c r="D281" s="202" t="s">
        <v>121</v>
      </c>
      <c r="E281" s="203" t="s">
        <v>556</v>
      </c>
      <c r="F281" s="204" t="s">
        <v>557</v>
      </c>
      <c r="G281" s="205" t="s">
        <v>163</v>
      </c>
      <c r="H281" s="206">
        <v>4</v>
      </c>
      <c r="I281" s="207"/>
      <c r="J281" s="208">
        <f>ROUND(I281*H281,2)</f>
        <v>0</v>
      </c>
      <c r="K281" s="204" t="s">
        <v>182</v>
      </c>
      <c r="L281" s="47"/>
      <c r="M281" s="209" t="s">
        <v>5</v>
      </c>
      <c r="N281" s="210" t="s">
        <v>41</v>
      </c>
      <c r="O281" s="48"/>
      <c r="P281" s="211">
        <f>O281*H281</f>
        <v>0</v>
      </c>
      <c r="Q281" s="211">
        <v>0.21734000000000001</v>
      </c>
      <c r="R281" s="211">
        <f>Q281*H281</f>
        <v>0.86936000000000002</v>
      </c>
      <c r="S281" s="211">
        <v>0</v>
      </c>
      <c r="T281" s="212">
        <f>S281*H281</f>
        <v>0</v>
      </c>
      <c r="AR281" s="25" t="s">
        <v>137</v>
      </c>
      <c r="AT281" s="25" t="s">
        <v>121</v>
      </c>
      <c r="AU281" s="25" t="s">
        <v>80</v>
      </c>
      <c r="AY281" s="25" t="s">
        <v>118</v>
      </c>
      <c r="BE281" s="213">
        <f>IF(N281="základní",J281,0)</f>
        <v>0</v>
      </c>
      <c r="BF281" s="213">
        <f>IF(N281="snížená",J281,0)</f>
        <v>0</v>
      </c>
      <c r="BG281" s="213">
        <f>IF(N281="zákl. přenesená",J281,0)</f>
        <v>0</v>
      </c>
      <c r="BH281" s="213">
        <f>IF(N281="sníž. přenesená",J281,0)</f>
        <v>0</v>
      </c>
      <c r="BI281" s="213">
        <f>IF(N281="nulová",J281,0)</f>
        <v>0</v>
      </c>
      <c r="BJ281" s="25" t="s">
        <v>78</v>
      </c>
      <c r="BK281" s="213">
        <f>ROUND(I281*H281,2)</f>
        <v>0</v>
      </c>
      <c r="BL281" s="25" t="s">
        <v>137</v>
      </c>
      <c r="BM281" s="25" t="s">
        <v>558</v>
      </c>
    </row>
    <row r="282" s="1" customFormat="1" ht="16.5" customHeight="1">
      <c r="B282" s="201"/>
      <c r="C282" s="250" t="s">
        <v>559</v>
      </c>
      <c r="D282" s="250" t="s">
        <v>364</v>
      </c>
      <c r="E282" s="251" t="s">
        <v>560</v>
      </c>
      <c r="F282" s="252" t="s">
        <v>561</v>
      </c>
      <c r="G282" s="253" t="s">
        <v>163</v>
      </c>
      <c r="H282" s="254">
        <v>4</v>
      </c>
      <c r="I282" s="255"/>
      <c r="J282" s="256">
        <f>ROUND(I282*H282,2)</f>
        <v>0</v>
      </c>
      <c r="K282" s="252" t="s">
        <v>182</v>
      </c>
      <c r="L282" s="257"/>
      <c r="M282" s="258" t="s">
        <v>5</v>
      </c>
      <c r="N282" s="259" t="s">
        <v>41</v>
      </c>
      <c r="O282" s="48"/>
      <c r="P282" s="211">
        <f>O282*H282</f>
        <v>0</v>
      </c>
      <c r="Q282" s="211">
        <v>0.050599999999999999</v>
      </c>
      <c r="R282" s="211">
        <f>Q282*H282</f>
        <v>0.2024</v>
      </c>
      <c r="S282" s="211">
        <v>0</v>
      </c>
      <c r="T282" s="212">
        <f>S282*H282</f>
        <v>0</v>
      </c>
      <c r="AR282" s="25" t="s">
        <v>154</v>
      </c>
      <c r="AT282" s="25" t="s">
        <v>364</v>
      </c>
      <c r="AU282" s="25" t="s">
        <v>80</v>
      </c>
      <c r="AY282" s="25" t="s">
        <v>118</v>
      </c>
      <c r="BE282" s="213">
        <f>IF(N282="základní",J282,0)</f>
        <v>0</v>
      </c>
      <c r="BF282" s="213">
        <f>IF(N282="snížená",J282,0)</f>
        <v>0</v>
      </c>
      <c r="BG282" s="213">
        <f>IF(N282="zákl. přenesená",J282,0)</f>
        <v>0</v>
      </c>
      <c r="BH282" s="213">
        <f>IF(N282="sníž. přenesená",J282,0)</f>
        <v>0</v>
      </c>
      <c r="BI282" s="213">
        <f>IF(N282="nulová",J282,0)</f>
        <v>0</v>
      </c>
      <c r="BJ282" s="25" t="s">
        <v>78</v>
      </c>
      <c r="BK282" s="213">
        <f>ROUND(I282*H282,2)</f>
        <v>0</v>
      </c>
      <c r="BL282" s="25" t="s">
        <v>137</v>
      </c>
      <c r="BM282" s="25" t="s">
        <v>562</v>
      </c>
    </row>
    <row r="283" s="1" customFormat="1" ht="16.5" customHeight="1">
      <c r="B283" s="201"/>
      <c r="C283" s="250" t="s">
        <v>563</v>
      </c>
      <c r="D283" s="250" t="s">
        <v>364</v>
      </c>
      <c r="E283" s="251" t="s">
        <v>564</v>
      </c>
      <c r="F283" s="252" t="s">
        <v>565</v>
      </c>
      <c r="G283" s="253" t="s">
        <v>163</v>
      </c>
      <c r="H283" s="254">
        <v>4</v>
      </c>
      <c r="I283" s="255"/>
      <c r="J283" s="256">
        <f>ROUND(I283*H283,2)</f>
        <v>0</v>
      </c>
      <c r="K283" s="252" t="s">
        <v>5</v>
      </c>
      <c r="L283" s="257"/>
      <c r="M283" s="258" t="s">
        <v>5</v>
      </c>
      <c r="N283" s="259" t="s">
        <v>41</v>
      </c>
      <c r="O283" s="48"/>
      <c r="P283" s="211">
        <f>O283*H283</f>
        <v>0</v>
      </c>
      <c r="Q283" s="211">
        <v>0.00044000000000000002</v>
      </c>
      <c r="R283" s="211">
        <f>Q283*H283</f>
        <v>0.0017600000000000001</v>
      </c>
      <c r="S283" s="211">
        <v>0</v>
      </c>
      <c r="T283" s="212">
        <f>S283*H283</f>
        <v>0</v>
      </c>
      <c r="AR283" s="25" t="s">
        <v>154</v>
      </c>
      <c r="AT283" s="25" t="s">
        <v>364</v>
      </c>
      <c r="AU283" s="25" t="s">
        <v>80</v>
      </c>
      <c r="AY283" s="25" t="s">
        <v>118</v>
      </c>
      <c r="BE283" s="213">
        <f>IF(N283="základní",J283,0)</f>
        <v>0</v>
      </c>
      <c r="BF283" s="213">
        <f>IF(N283="snížená",J283,0)</f>
        <v>0</v>
      </c>
      <c r="BG283" s="213">
        <f>IF(N283="zákl. přenesená",J283,0)</f>
        <v>0</v>
      </c>
      <c r="BH283" s="213">
        <f>IF(N283="sníž. přenesená",J283,0)</f>
        <v>0</v>
      </c>
      <c r="BI283" s="213">
        <f>IF(N283="nulová",J283,0)</f>
        <v>0</v>
      </c>
      <c r="BJ283" s="25" t="s">
        <v>78</v>
      </c>
      <c r="BK283" s="213">
        <f>ROUND(I283*H283,2)</f>
        <v>0</v>
      </c>
      <c r="BL283" s="25" t="s">
        <v>137</v>
      </c>
      <c r="BM283" s="25" t="s">
        <v>566</v>
      </c>
    </row>
    <row r="284" s="1" customFormat="1" ht="16.5" customHeight="1">
      <c r="B284" s="201"/>
      <c r="C284" s="202" t="s">
        <v>567</v>
      </c>
      <c r="D284" s="202" t="s">
        <v>121</v>
      </c>
      <c r="E284" s="203" t="s">
        <v>568</v>
      </c>
      <c r="F284" s="204" t="s">
        <v>569</v>
      </c>
      <c r="G284" s="205" t="s">
        <v>163</v>
      </c>
      <c r="H284" s="206">
        <v>3</v>
      </c>
      <c r="I284" s="207"/>
      <c r="J284" s="208">
        <f>ROUND(I284*H284,2)</f>
        <v>0</v>
      </c>
      <c r="K284" s="204" t="s">
        <v>182</v>
      </c>
      <c r="L284" s="47"/>
      <c r="M284" s="209" t="s">
        <v>5</v>
      </c>
      <c r="N284" s="210" t="s">
        <v>41</v>
      </c>
      <c r="O284" s="48"/>
      <c r="P284" s="211">
        <f>O284*H284</f>
        <v>0</v>
      </c>
      <c r="Q284" s="211">
        <v>0.42080000000000001</v>
      </c>
      <c r="R284" s="211">
        <f>Q284*H284</f>
        <v>1.2624</v>
      </c>
      <c r="S284" s="211">
        <v>0</v>
      </c>
      <c r="T284" s="212">
        <f>S284*H284</f>
        <v>0</v>
      </c>
      <c r="AR284" s="25" t="s">
        <v>137</v>
      </c>
      <c r="AT284" s="25" t="s">
        <v>121</v>
      </c>
      <c r="AU284" s="25" t="s">
        <v>80</v>
      </c>
      <c r="AY284" s="25" t="s">
        <v>118</v>
      </c>
      <c r="BE284" s="213">
        <f>IF(N284="základní",J284,0)</f>
        <v>0</v>
      </c>
      <c r="BF284" s="213">
        <f>IF(N284="snížená",J284,0)</f>
        <v>0</v>
      </c>
      <c r="BG284" s="213">
        <f>IF(N284="zákl. přenesená",J284,0)</f>
        <v>0</v>
      </c>
      <c r="BH284" s="213">
        <f>IF(N284="sníž. přenesená",J284,0)</f>
        <v>0</v>
      </c>
      <c r="BI284" s="213">
        <f>IF(N284="nulová",J284,0)</f>
        <v>0</v>
      </c>
      <c r="BJ284" s="25" t="s">
        <v>78</v>
      </c>
      <c r="BK284" s="213">
        <f>ROUND(I284*H284,2)</f>
        <v>0</v>
      </c>
      <c r="BL284" s="25" t="s">
        <v>137</v>
      </c>
      <c r="BM284" s="25" t="s">
        <v>570</v>
      </c>
    </row>
    <row r="285" s="11" customFormat="1">
      <c r="B285" s="214"/>
      <c r="D285" s="215" t="s">
        <v>152</v>
      </c>
      <c r="E285" s="216" t="s">
        <v>5</v>
      </c>
      <c r="F285" s="217" t="s">
        <v>571</v>
      </c>
      <c r="H285" s="218">
        <v>3</v>
      </c>
      <c r="I285" s="219"/>
      <c r="L285" s="214"/>
      <c r="M285" s="220"/>
      <c r="N285" s="221"/>
      <c r="O285" s="221"/>
      <c r="P285" s="221"/>
      <c r="Q285" s="221"/>
      <c r="R285" s="221"/>
      <c r="S285" s="221"/>
      <c r="T285" s="222"/>
      <c r="AT285" s="216" t="s">
        <v>152</v>
      </c>
      <c r="AU285" s="216" t="s">
        <v>80</v>
      </c>
      <c r="AV285" s="11" t="s">
        <v>80</v>
      </c>
      <c r="AW285" s="11" t="s">
        <v>34</v>
      </c>
      <c r="AX285" s="11" t="s">
        <v>78</v>
      </c>
      <c r="AY285" s="216" t="s">
        <v>118</v>
      </c>
    </row>
    <row r="286" s="10" customFormat="1" ht="29.88" customHeight="1">
      <c r="B286" s="188"/>
      <c r="D286" s="189" t="s">
        <v>69</v>
      </c>
      <c r="E286" s="199" t="s">
        <v>160</v>
      </c>
      <c r="F286" s="199" t="s">
        <v>572</v>
      </c>
      <c r="I286" s="191"/>
      <c r="J286" s="200">
        <f>BK286</f>
        <v>0</v>
      </c>
      <c r="L286" s="188"/>
      <c r="M286" s="193"/>
      <c r="N286" s="194"/>
      <c r="O286" s="194"/>
      <c r="P286" s="195">
        <f>SUM(P287:P336)</f>
        <v>0</v>
      </c>
      <c r="Q286" s="194"/>
      <c r="R286" s="195">
        <f>SUM(R287:R336)</f>
        <v>97.507335240000003</v>
      </c>
      <c r="S286" s="194"/>
      <c r="T286" s="196">
        <f>SUM(T287:T336)</f>
        <v>0.16400000000000001</v>
      </c>
      <c r="AR286" s="189" t="s">
        <v>78</v>
      </c>
      <c r="AT286" s="197" t="s">
        <v>69</v>
      </c>
      <c r="AU286" s="197" t="s">
        <v>78</v>
      </c>
      <c r="AY286" s="189" t="s">
        <v>118</v>
      </c>
      <c r="BK286" s="198">
        <f>SUM(BK287:BK336)</f>
        <v>0</v>
      </c>
    </row>
    <row r="287" s="1" customFormat="1" ht="25.5" customHeight="1">
      <c r="B287" s="201"/>
      <c r="C287" s="202" t="s">
        <v>573</v>
      </c>
      <c r="D287" s="202" t="s">
        <v>121</v>
      </c>
      <c r="E287" s="203" t="s">
        <v>574</v>
      </c>
      <c r="F287" s="204" t="s">
        <v>575</v>
      </c>
      <c r="G287" s="205" t="s">
        <v>163</v>
      </c>
      <c r="H287" s="206">
        <v>4</v>
      </c>
      <c r="I287" s="207"/>
      <c r="J287" s="208">
        <f>ROUND(I287*H287,2)</f>
        <v>0</v>
      </c>
      <c r="K287" s="204" t="s">
        <v>182</v>
      </c>
      <c r="L287" s="47"/>
      <c r="M287" s="209" t="s">
        <v>5</v>
      </c>
      <c r="N287" s="210" t="s">
        <v>41</v>
      </c>
      <c r="O287" s="48"/>
      <c r="P287" s="211">
        <f>O287*H287</f>
        <v>0</v>
      </c>
      <c r="Q287" s="211">
        <v>0.00069999999999999999</v>
      </c>
      <c r="R287" s="211">
        <f>Q287*H287</f>
        <v>0.0028</v>
      </c>
      <c r="S287" s="211">
        <v>0</v>
      </c>
      <c r="T287" s="212">
        <f>S287*H287</f>
        <v>0</v>
      </c>
      <c r="AR287" s="25" t="s">
        <v>137</v>
      </c>
      <c r="AT287" s="25" t="s">
        <v>121</v>
      </c>
      <c r="AU287" s="25" t="s">
        <v>80</v>
      </c>
      <c r="AY287" s="25" t="s">
        <v>118</v>
      </c>
      <c r="BE287" s="213">
        <f>IF(N287="základní",J287,0)</f>
        <v>0</v>
      </c>
      <c r="BF287" s="213">
        <f>IF(N287="snížená",J287,0)</f>
        <v>0</v>
      </c>
      <c r="BG287" s="213">
        <f>IF(N287="zákl. přenesená",J287,0)</f>
        <v>0</v>
      </c>
      <c r="BH287" s="213">
        <f>IF(N287="sníž. přenesená",J287,0)</f>
        <v>0</v>
      </c>
      <c r="BI287" s="213">
        <f>IF(N287="nulová",J287,0)</f>
        <v>0</v>
      </c>
      <c r="BJ287" s="25" t="s">
        <v>78</v>
      </c>
      <c r="BK287" s="213">
        <f>ROUND(I287*H287,2)</f>
        <v>0</v>
      </c>
      <c r="BL287" s="25" t="s">
        <v>137</v>
      </c>
      <c r="BM287" s="25" t="s">
        <v>576</v>
      </c>
    </row>
    <row r="288" s="11" customFormat="1">
      <c r="B288" s="214"/>
      <c r="D288" s="215" t="s">
        <v>152</v>
      </c>
      <c r="E288" s="216" t="s">
        <v>5</v>
      </c>
      <c r="F288" s="217" t="s">
        <v>577</v>
      </c>
      <c r="H288" s="218">
        <v>4</v>
      </c>
      <c r="I288" s="219"/>
      <c r="L288" s="214"/>
      <c r="M288" s="220"/>
      <c r="N288" s="221"/>
      <c r="O288" s="221"/>
      <c r="P288" s="221"/>
      <c r="Q288" s="221"/>
      <c r="R288" s="221"/>
      <c r="S288" s="221"/>
      <c r="T288" s="222"/>
      <c r="AT288" s="216" t="s">
        <v>152</v>
      </c>
      <c r="AU288" s="216" t="s">
        <v>80</v>
      </c>
      <c r="AV288" s="11" t="s">
        <v>80</v>
      </c>
      <c r="AW288" s="11" t="s">
        <v>34</v>
      </c>
      <c r="AX288" s="11" t="s">
        <v>78</v>
      </c>
      <c r="AY288" s="216" t="s">
        <v>118</v>
      </c>
    </row>
    <row r="289" s="1" customFormat="1" ht="16.5" customHeight="1">
      <c r="B289" s="201"/>
      <c r="C289" s="250" t="s">
        <v>578</v>
      </c>
      <c r="D289" s="250" t="s">
        <v>364</v>
      </c>
      <c r="E289" s="251" t="s">
        <v>579</v>
      </c>
      <c r="F289" s="252" t="s">
        <v>580</v>
      </c>
      <c r="G289" s="253" t="s">
        <v>163</v>
      </c>
      <c r="H289" s="254">
        <v>3</v>
      </c>
      <c r="I289" s="255"/>
      <c r="J289" s="256">
        <f>ROUND(I289*H289,2)</f>
        <v>0</v>
      </c>
      <c r="K289" s="252" t="s">
        <v>182</v>
      </c>
      <c r="L289" s="257"/>
      <c r="M289" s="258" t="s">
        <v>5</v>
      </c>
      <c r="N289" s="259" t="s">
        <v>41</v>
      </c>
      <c r="O289" s="48"/>
      <c r="P289" s="211">
        <f>O289*H289</f>
        <v>0</v>
      </c>
      <c r="Q289" s="211">
        <v>0.0025000000000000001</v>
      </c>
      <c r="R289" s="211">
        <f>Q289*H289</f>
        <v>0.0074999999999999997</v>
      </c>
      <c r="S289" s="211">
        <v>0</v>
      </c>
      <c r="T289" s="212">
        <f>S289*H289</f>
        <v>0</v>
      </c>
      <c r="AR289" s="25" t="s">
        <v>154</v>
      </c>
      <c r="AT289" s="25" t="s">
        <v>364</v>
      </c>
      <c r="AU289" s="25" t="s">
        <v>80</v>
      </c>
      <c r="AY289" s="25" t="s">
        <v>118</v>
      </c>
      <c r="BE289" s="213">
        <f>IF(N289="základní",J289,0)</f>
        <v>0</v>
      </c>
      <c r="BF289" s="213">
        <f>IF(N289="snížená",J289,0)</f>
        <v>0</v>
      </c>
      <c r="BG289" s="213">
        <f>IF(N289="zákl. přenesená",J289,0)</f>
        <v>0</v>
      </c>
      <c r="BH289" s="213">
        <f>IF(N289="sníž. přenesená",J289,0)</f>
        <v>0</v>
      </c>
      <c r="BI289" s="213">
        <f>IF(N289="nulová",J289,0)</f>
        <v>0</v>
      </c>
      <c r="BJ289" s="25" t="s">
        <v>78</v>
      </c>
      <c r="BK289" s="213">
        <f>ROUND(I289*H289,2)</f>
        <v>0</v>
      </c>
      <c r="BL289" s="25" t="s">
        <v>137</v>
      </c>
      <c r="BM289" s="25" t="s">
        <v>581</v>
      </c>
    </row>
    <row r="290" s="1" customFormat="1" ht="16.5" customHeight="1">
      <c r="B290" s="201"/>
      <c r="C290" s="250" t="s">
        <v>582</v>
      </c>
      <c r="D290" s="250" t="s">
        <v>364</v>
      </c>
      <c r="E290" s="251" t="s">
        <v>583</v>
      </c>
      <c r="F290" s="252" t="s">
        <v>584</v>
      </c>
      <c r="G290" s="253" t="s">
        <v>163</v>
      </c>
      <c r="H290" s="254">
        <v>1</v>
      </c>
      <c r="I290" s="255"/>
      <c r="J290" s="256">
        <f>ROUND(I290*H290,2)</f>
        <v>0</v>
      </c>
      <c r="K290" s="252" t="s">
        <v>182</v>
      </c>
      <c r="L290" s="257"/>
      <c r="M290" s="258" t="s">
        <v>5</v>
      </c>
      <c r="N290" s="259" t="s">
        <v>41</v>
      </c>
      <c r="O290" s="48"/>
      <c r="P290" s="211">
        <f>O290*H290</f>
        <v>0</v>
      </c>
      <c r="Q290" s="211">
        <v>0.0012999999999999999</v>
      </c>
      <c r="R290" s="211">
        <f>Q290*H290</f>
        <v>0.0012999999999999999</v>
      </c>
      <c r="S290" s="211">
        <v>0</v>
      </c>
      <c r="T290" s="212">
        <f>S290*H290</f>
        <v>0</v>
      </c>
      <c r="AR290" s="25" t="s">
        <v>154</v>
      </c>
      <c r="AT290" s="25" t="s">
        <v>364</v>
      </c>
      <c r="AU290" s="25" t="s">
        <v>80</v>
      </c>
      <c r="AY290" s="25" t="s">
        <v>118</v>
      </c>
      <c r="BE290" s="213">
        <f>IF(N290="základní",J290,0)</f>
        <v>0</v>
      </c>
      <c r="BF290" s="213">
        <f>IF(N290="snížená",J290,0)</f>
        <v>0</v>
      </c>
      <c r="BG290" s="213">
        <f>IF(N290="zákl. přenesená",J290,0)</f>
        <v>0</v>
      </c>
      <c r="BH290" s="213">
        <f>IF(N290="sníž. přenesená",J290,0)</f>
        <v>0</v>
      </c>
      <c r="BI290" s="213">
        <f>IF(N290="nulová",J290,0)</f>
        <v>0</v>
      </c>
      <c r="BJ290" s="25" t="s">
        <v>78</v>
      </c>
      <c r="BK290" s="213">
        <f>ROUND(I290*H290,2)</f>
        <v>0</v>
      </c>
      <c r="BL290" s="25" t="s">
        <v>137</v>
      </c>
      <c r="BM290" s="25" t="s">
        <v>585</v>
      </c>
    </row>
    <row r="291" s="1" customFormat="1" ht="16.5" customHeight="1">
      <c r="B291" s="201"/>
      <c r="C291" s="202" t="s">
        <v>586</v>
      </c>
      <c r="D291" s="202" t="s">
        <v>121</v>
      </c>
      <c r="E291" s="203" t="s">
        <v>587</v>
      </c>
      <c r="F291" s="204" t="s">
        <v>588</v>
      </c>
      <c r="G291" s="205" t="s">
        <v>163</v>
      </c>
      <c r="H291" s="206">
        <v>2</v>
      </c>
      <c r="I291" s="207"/>
      <c r="J291" s="208">
        <f>ROUND(I291*H291,2)</f>
        <v>0</v>
      </c>
      <c r="K291" s="204" t="s">
        <v>182</v>
      </c>
      <c r="L291" s="47"/>
      <c r="M291" s="209" t="s">
        <v>5</v>
      </c>
      <c r="N291" s="210" t="s">
        <v>41</v>
      </c>
      <c r="O291" s="48"/>
      <c r="P291" s="211">
        <f>O291*H291</f>
        <v>0</v>
      </c>
      <c r="Q291" s="211">
        <v>0.11241</v>
      </c>
      <c r="R291" s="211">
        <f>Q291*H291</f>
        <v>0.22481999999999999</v>
      </c>
      <c r="S291" s="211">
        <v>0</v>
      </c>
      <c r="T291" s="212">
        <f>S291*H291</f>
        <v>0</v>
      </c>
      <c r="AR291" s="25" t="s">
        <v>137</v>
      </c>
      <c r="AT291" s="25" t="s">
        <v>121</v>
      </c>
      <c r="AU291" s="25" t="s">
        <v>80</v>
      </c>
      <c r="AY291" s="25" t="s">
        <v>118</v>
      </c>
      <c r="BE291" s="213">
        <f>IF(N291="základní",J291,0)</f>
        <v>0</v>
      </c>
      <c r="BF291" s="213">
        <f>IF(N291="snížená",J291,0)</f>
        <v>0</v>
      </c>
      <c r="BG291" s="213">
        <f>IF(N291="zákl. přenesená",J291,0)</f>
        <v>0</v>
      </c>
      <c r="BH291" s="213">
        <f>IF(N291="sníž. přenesená",J291,0)</f>
        <v>0</v>
      </c>
      <c r="BI291" s="213">
        <f>IF(N291="nulová",J291,0)</f>
        <v>0</v>
      </c>
      <c r="BJ291" s="25" t="s">
        <v>78</v>
      </c>
      <c r="BK291" s="213">
        <f>ROUND(I291*H291,2)</f>
        <v>0</v>
      </c>
      <c r="BL291" s="25" t="s">
        <v>137</v>
      </c>
      <c r="BM291" s="25" t="s">
        <v>589</v>
      </c>
    </row>
    <row r="292" s="1" customFormat="1" ht="16.5" customHeight="1">
      <c r="B292" s="201"/>
      <c r="C292" s="250" t="s">
        <v>590</v>
      </c>
      <c r="D292" s="250" t="s">
        <v>364</v>
      </c>
      <c r="E292" s="251" t="s">
        <v>591</v>
      </c>
      <c r="F292" s="252" t="s">
        <v>592</v>
      </c>
      <c r="G292" s="253" t="s">
        <v>163</v>
      </c>
      <c r="H292" s="254">
        <v>2</v>
      </c>
      <c r="I292" s="255"/>
      <c r="J292" s="256">
        <f>ROUND(I292*H292,2)</f>
        <v>0</v>
      </c>
      <c r="K292" s="252" t="s">
        <v>182</v>
      </c>
      <c r="L292" s="257"/>
      <c r="M292" s="258" t="s">
        <v>5</v>
      </c>
      <c r="N292" s="259" t="s">
        <v>41</v>
      </c>
      <c r="O292" s="48"/>
      <c r="P292" s="211">
        <f>O292*H292</f>
        <v>0</v>
      </c>
      <c r="Q292" s="211">
        <v>0.0061000000000000004</v>
      </c>
      <c r="R292" s="211">
        <f>Q292*H292</f>
        <v>0.012200000000000001</v>
      </c>
      <c r="S292" s="211">
        <v>0</v>
      </c>
      <c r="T292" s="212">
        <f>S292*H292</f>
        <v>0</v>
      </c>
      <c r="AR292" s="25" t="s">
        <v>154</v>
      </c>
      <c r="AT292" s="25" t="s">
        <v>364</v>
      </c>
      <c r="AU292" s="25" t="s">
        <v>80</v>
      </c>
      <c r="AY292" s="25" t="s">
        <v>118</v>
      </c>
      <c r="BE292" s="213">
        <f>IF(N292="základní",J292,0)</f>
        <v>0</v>
      </c>
      <c r="BF292" s="213">
        <f>IF(N292="snížená",J292,0)</f>
        <v>0</v>
      </c>
      <c r="BG292" s="213">
        <f>IF(N292="zákl. přenesená",J292,0)</f>
        <v>0</v>
      </c>
      <c r="BH292" s="213">
        <f>IF(N292="sníž. přenesená",J292,0)</f>
        <v>0</v>
      </c>
      <c r="BI292" s="213">
        <f>IF(N292="nulová",J292,0)</f>
        <v>0</v>
      </c>
      <c r="BJ292" s="25" t="s">
        <v>78</v>
      </c>
      <c r="BK292" s="213">
        <f>ROUND(I292*H292,2)</f>
        <v>0</v>
      </c>
      <c r="BL292" s="25" t="s">
        <v>137</v>
      </c>
      <c r="BM292" s="25" t="s">
        <v>593</v>
      </c>
    </row>
    <row r="293" s="1" customFormat="1" ht="16.5" customHeight="1">
      <c r="B293" s="201"/>
      <c r="C293" s="250" t="s">
        <v>594</v>
      </c>
      <c r="D293" s="250" t="s">
        <v>364</v>
      </c>
      <c r="E293" s="251" t="s">
        <v>595</v>
      </c>
      <c r="F293" s="252" t="s">
        <v>596</v>
      </c>
      <c r="G293" s="253" t="s">
        <v>163</v>
      </c>
      <c r="H293" s="254">
        <v>8</v>
      </c>
      <c r="I293" s="255"/>
      <c r="J293" s="256">
        <f>ROUND(I293*H293,2)</f>
        <v>0</v>
      </c>
      <c r="K293" s="252" t="s">
        <v>182</v>
      </c>
      <c r="L293" s="257"/>
      <c r="M293" s="258" t="s">
        <v>5</v>
      </c>
      <c r="N293" s="259" t="s">
        <v>41</v>
      </c>
      <c r="O293" s="48"/>
      <c r="P293" s="211">
        <f>O293*H293</f>
        <v>0</v>
      </c>
      <c r="Q293" s="211">
        <v>0.00035</v>
      </c>
      <c r="R293" s="211">
        <f>Q293*H293</f>
        <v>0.0028</v>
      </c>
      <c r="S293" s="211">
        <v>0</v>
      </c>
      <c r="T293" s="212">
        <f>S293*H293</f>
        <v>0</v>
      </c>
      <c r="AR293" s="25" t="s">
        <v>154</v>
      </c>
      <c r="AT293" s="25" t="s">
        <v>364</v>
      </c>
      <c r="AU293" s="25" t="s">
        <v>80</v>
      </c>
      <c r="AY293" s="25" t="s">
        <v>118</v>
      </c>
      <c r="BE293" s="213">
        <f>IF(N293="základní",J293,0)</f>
        <v>0</v>
      </c>
      <c r="BF293" s="213">
        <f>IF(N293="snížená",J293,0)</f>
        <v>0</v>
      </c>
      <c r="BG293" s="213">
        <f>IF(N293="zákl. přenesená",J293,0)</f>
        <v>0</v>
      </c>
      <c r="BH293" s="213">
        <f>IF(N293="sníž. přenesená",J293,0)</f>
        <v>0</v>
      </c>
      <c r="BI293" s="213">
        <f>IF(N293="nulová",J293,0)</f>
        <v>0</v>
      </c>
      <c r="BJ293" s="25" t="s">
        <v>78</v>
      </c>
      <c r="BK293" s="213">
        <f>ROUND(I293*H293,2)</f>
        <v>0</v>
      </c>
      <c r="BL293" s="25" t="s">
        <v>137</v>
      </c>
      <c r="BM293" s="25" t="s">
        <v>597</v>
      </c>
    </row>
    <row r="294" s="11" customFormat="1">
      <c r="B294" s="214"/>
      <c r="D294" s="215" t="s">
        <v>152</v>
      </c>
      <c r="E294" s="216" t="s">
        <v>5</v>
      </c>
      <c r="F294" s="217" t="s">
        <v>598</v>
      </c>
      <c r="H294" s="218">
        <v>8</v>
      </c>
      <c r="I294" s="219"/>
      <c r="L294" s="214"/>
      <c r="M294" s="220"/>
      <c r="N294" s="221"/>
      <c r="O294" s="221"/>
      <c r="P294" s="221"/>
      <c r="Q294" s="221"/>
      <c r="R294" s="221"/>
      <c r="S294" s="221"/>
      <c r="T294" s="222"/>
      <c r="AT294" s="216" t="s">
        <v>152</v>
      </c>
      <c r="AU294" s="216" t="s">
        <v>80</v>
      </c>
      <c r="AV294" s="11" t="s">
        <v>80</v>
      </c>
      <c r="AW294" s="11" t="s">
        <v>34</v>
      </c>
      <c r="AX294" s="11" t="s">
        <v>78</v>
      </c>
      <c r="AY294" s="216" t="s">
        <v>118</v>
      </c>
    </row>
    <row r="295" s="1" customFormat="1" ht="16.5" customHeight="1">
      <c r="B295" s="201"/>
      <c r="C295" s="250" t="s">
        <v>599</v>
      </c>
      <c r="D295" s="250" t="s">
        <v>364</v>
      </c>
      <c r="E295" s="251" t="s">
        <v>600</v>
      </c>
      <c r="F295" s="252" t="s">
        <v>601</v>
      </c>
      <c r="G295" s="253" t="s">
        <v>163</v>
      </c>
      <c r="H295" s="254">
        <v>2</v>
      </c>
      <c r="I295" s="255"/>
      <c r="J295" s="256">
        <f>ROUND(I295*H295,2)</f>
        <v>0</v>
      </c>
      <c r="K295" s="252" t="s">
        <v>182</v>
      </c>
      <c r="L295" s="257"/>
      <c r="M295" s="258" t="s">
        <v>5</v>
      </c>
      <c r="N295" s="259" t="s">
        <v>41</v>
      </c>
      <c r="O295" s="48"/>
      <c r="P295" s="211">
        <f>O295*H295</f>
        <v>0</v>
      </c>
      <c r="Q295" s="211">
        <v>0.00010000000000000001</v>
      </c>
      <c r="R295" s="211">
        <f>Q295*H295</f>
        <v>0.00020000000000000001</v>
      </c>
      <c r="S295" s="211">
        <v>0</v>
      </c>
      <c r="T295" s="212">
        <f>S295*H295</f>
        <v>0</v>
      </c>
      <c r="AR295" s="25" t="s">
        <v>154</v>
      </c>
      <c r="AT295" s="25" t="s">
        <v>364</v>
      </c>
      <c r="AU295" s="25" t="s">
        <v>80</v>
      </c>
      <c r="AY295" s="25" t="s">
        <v>118</v>
      </c>
      <c r="BE295" s="213">
        <f>IF(N295="základní",J295,0)</f>
        <v>0</v>
      </c>
      <c r="BF295" s="213">
        <f>IF(N295="snížená",J295,0)</f>
        <v>0</v>
      </c>
      <c r="BG295" s="213">
        <f>IF(N295="zákl. přenesená",J295,0)</f>
        <v>0</v>
      </c>
      <c r="BH295" s="213">
        <f>IF(N295="sníž. přenesená",J295,0)</f>
        <v>0</v>
      </c>
      <c r="BI295" s="213">
        <f>IF(N295="nulová",J295,0)</f>
        <v>0</v>
      </c>
      <c r="BJ295" s="25" t="s">
        <v>78</v>
      </c>
      <c r="BK295" s="213">
        <f>ROUND(I295*H295,2)</f>
        <v>0</v>
      </c>
      <c r="BL295" s="25" t="s">
        <v>137</v>
      </c>
      <c r="BM295" s="25" t="s">
        <v>602</v>
      </c>
    </row>
    <row r="296" s="1" customFormat="1" ht="51" customHeight="1">
      <c r="B296" s="201"/>
      <c r="C296" s="202" t="s">
        <v>603</v>
      </c>
      <c r="D296" s="202" t="s">
        <v>121</v>
      </c>
      <c r="E296" s="203" t="s">
        <v>604</v>
      </c>
      <c r="F296" s="204" t="s">
        <v>605</v>
      </c>
      <c r="G296" s="205" t="s">
        <v>222</v>
      </c>
      <c r="H296" s="206">
        <v>206</v>
      </c>
      <c r="I296" s="207"/>
      <c r="J296" s="208">
        <f>ROUND(I296*H296,2)</f>
        <v>0</v>
      </c>
      <c r="K296" s="204" t="s">
        <v>182</v>
      </c>
      <c r="L296" s="47"/>
      <c r="M296" s="209" t="s">
        <v>5</v>
      </c>
      <c r="N296" s="210" t="s">
        <v>41</v>
      </c>
      <c r="O296" s="48"/>
      <c r="P296" s="211">
        <f>O296*H296</f>
        <v>0</v>
      </c>
      <c r="Q296" s="211">
        <v>0.080879999999999994</v>
      </c>
      <c r="R296" s="211">
        <f>Q296*H296</f>
        <v>16.661279999999998</v>
      </c>
      <c r="S296" s="211">
        <v>0</v>
      </c>
      <c r="T296" s="212">
        <f>S296*H296</f>
        <v>0</v>
      </c>
      <c r="AR296" s="25" t="s">
        <v>137</v>
      </c>
      <c r="AT296" s="25" t="s">
        <v>121</v>
      </c>
      <c r="AU296" s="25" t="s">
        <v>80</v>
      </c>
      <c r="AY296" s="25" t="s">
        <v>118</v>
      </c>
      <c r="BE296" s="213">
        <f>IF(N296="základní",J296,0)</f>
        <v>0</v>
      </c>
      <c r="BF296" s="213">
        <f>IF(N296="snížená",J296,0)</f>
        <v>0</v>
      </c>
      <c r="BG296" s="213">
        <f>IF(N296="zákl. přenesená",J296,0)</f>
        <v>0</v>
      </c>
      <c r="BH296" s="213">
        <f>IF(N296="sníž. přenesená",J296,0)</f>
        <v>0</v>
      </c>
      <c r="BI296" s="213">
        <f>IF(N296="nulová",J296,0)</f>
        <v>0</v>
      </c>
      <c r="BJ296" s="25" t="s">
        <v>78</v>
      </c>
      <c r="BK296" s="213">
        <f>ROUND(I296*H296,2)</f>
        <v>0</v>
      </c>
      <c r="BL296" s="25" t="s">
        <v>137</v>
      </c>
      <c r="BM296" s="25" t="s">
        <v>606</v>
      </c>
    </row>
    <row r="297" s="11" customFormat="1">
      <c r="B297" s="214"/>
      <c r="D297" s="215" t="s">
        <v>152</v>
      </c>
      <c r="E297" s="216" t="s">
        <v>5</v>
      </c>
      <c r="F297" s="217" t="s">
        <v>607</v>
      </c>
      <c r="H297" s="218">
        <v>206</v>
      </c>
      <c r="I297" s="219"/>
      <c r="L297" s="214"/>
      <c r="M297" s="220"/>
      <c r="N297" s="221"/>
      <c r="O297" s="221"/>
      <c r="P297" s="221"/>
      <c r="Q297" s="221"/>
      <c r="R297" s="221"/>
      <c r="S297" s="221"/>
      <c r="T297" s="222"/>
      <c r="AT297" s="216" t="s">
        <v>152</v>
      </c>
      <c r="AU297" s="216" t="s">
        <v>80</v>
      </c>
      <c r="AV297" s="11" t="s">
        <v>80</v>
      </c>
      <c r="AW297" s="11" t="s">
        <v>34</v>
      </c>
      <c r="AX297" s="11" t="s">
        <v>78</v>
      </c>
      <c r="AY297" s="216" t="s">
        <v>118</v>
      </c>
    </row>
    <row r="298" s="1" customFormat="1" ht="16.5" customHeight="1">
      <c r="B298" s="201"/>
      <c r="C298" s="250" t="s">
        <v>608</v>
      </c>
      <c r="D298" s="250" t="s">
        <v>364</v>
      </c>
      <c r="E298" s="251" t="s">
        <v>609</v>
      </c>
      <c r="F298" s="252" t="s">
        <v>610</v>
      </c>
      <c r="G298" s="253" t="s">
        <v>222</v>
      </c>
      <c r="H298" s="254">
        <v>212.18000000000001</v>
      </c>
      <c r="I298" s="255"/>
      <c r="J298" s="256">
        <f>ROUND(I298*H298,2)</f>
        <v>0</v>
      </c>
      <c r="K298" s="252" t="s">
        <v>182</v>
      </c>
      <c r="L298" s="257"/>
      <c r="M298" s="258" t="s">
        <v>5</v>
      </c>
      <c r="N298" s="259" t="s">
        <v>41</v>
      </c>
      <c r="O298" s="48"/>
      <c r="P298" s="211">
        <f>O298*H298</f>
        <v>0</v>
      </c>
      <c r="Q298" s="211">
        <v>0.056000000000000001</v>
      </c>
      <c r="R298" s="211">
        <f>Q298*H298</f>
        <v>11.88208</v>
      </c>
      <c r="S298" s="211">
        <v>0</v>
      </c>
      <c r="T298" s="212">
        <f>S298*H298</f>
        <v>0</v>
      </c>
      <c r="AR298" s="25" t="s">
        <v>154</v>
      </c>
      <c r="AT298" s="25" t="s">
        <v>364</v>
      </c>
      <c r="AU298" s="25" t="s">
        <v>80</v>
      </c>
      <c r="AY298" s="25" t="s">
        <v>118</v>
      </c>
      <c r="BE298" s="213">
        <f>IF(N298="základní",J298,0)</f>
        <v>0</v>
      </c>
      <c r="BF298" s="213">
        <f>IF(N298="snížená",J298,0)</f>
        <v>0</v>
      </c>
      <c r="BG298" s="213">
        <f>IF(N298="zákl. přenesená",J298,0)</f>
        <v>0</v>
      </c>
      <c r="BH298" s="213">
        <f>IF(N298="sníž. přenesená",J298,0)</f>
        <v>0</v>
      </c>
      <c r="BI298" s="213">
        <f>IF(N298="nulová",J298,0)</f>
        <v>0</v>
      </c>
      <c r="BJ298" s="25" t="s">
        <v>78</v>
      </c>
      <c r="BK298" s="213">
        <f>ROUND(I298*H298,2)</f>
        <v>0</v>
      </c>
      <c r="BL298" s="25" t="s">
        <v>137</v>
      </c>
      <c r="BM298" s="25" t="s">
        <v>611</v>
      </c>
    </row>
    <row r="299" s="11" customFormat="1">
      <c r="B299" s="214"/>
      <c r="D299" s="215" t="s">
        <v>152</v>
      </c>
      <c r="E299" s="216" t="s">
        <v>5</v>
      </c>
      <c r="F299" s="217" t="s">
        <v>612</v>
      </c>
      <c r="H299" s="218">
        <v>212.18000000000001</v>
      </c>
      <c r="I299" s="219"/>
      <c r="L299" s="214"/>
      <c r="M299" s="220"/>
      <c r="N299" s="221"/>
      <c r="O299" s="221"/>
      <c r="P299" s="221"/>
      <c r="Q299" s="221"/>
      <c r="R299" s="221"/>
      <c r="S299" s="221"/>
      <c r="T299" s="222"/>
      <c r="AT299" s="216" t="s">
        <v>152</v>
      </c>
      <c r="AU299" s="216" t="s">
        <v>80</v>
      </c>
      <c r="AV299" s="11" t="s">
        <v>80</v>
      </c>
      <c r="AW299" s="11" t="s">
        <v>34</v>
      </c>
      <c r="AX299" s="11" t="s">
        <v>78</v>
      </c>
      <c r="AY299" s="216" t="s">
        <v>118</v>
      </c>
    </row>
    <row r="300" s="1" customFormat="1" ht="38.25" customHeight="1">
      <c r="B300" s="201"/>
      <c r="C300" s="202" t="s">
        <v>613</v>
      </c>
      <c r="D300" s="202" t="s">
        <v>121</v>
      </c>
      <c r="E300" s="203" t="s">
        <v>614</v>
      </c>
      <c r="F300" s="204" t="s">
        <v>615</v>
      </c>
      <c r="G300" s="205" t="s">
        <v>222</v>
      </c>
      <c r="H300" s="206">
        <v>201</v>
      </c>
      <c r="I300" s="207"/>
      <c r="J300" s="208">
        <f>ROUND(I300*H300,2)</f>
        <v>0</v>
      </c>
      <c r="K300" s="204" t="s">
        <v>182</v>
      </c>
      <c r="L300" s="47"/>
      <c r="M300" s="209" t="s">
        <v>5</v>
      </c>
      <c r="N300" s="210" t="s">
        <v>41</v>
      </c>
      <c r="O300" s="48"/>
      <c r="P300" s="211">
        <f>O300*H300</f>
        <v>0</v>
      </c>
      <c r="Q300" s="211">
        <v>0.15540000000000001</v>
      </c>
      <c r="R300" s="211">
        <f>Q300*H300</f>
        <v>31.235400000000002</v>
      </c>
      <c r="S300" s="211">
        <v>0</v>
      </c>
      <c r="T300" s="212">
        <f>S300*H300</f>
        <v>0</v>
      </c>
      <c r="AR300" s="25" t="s">
        <v>137</v>
      </c>
      <c r="AT300" s="25" t="s">
        <v>121</v>
      </c>
      <c r="AU300" s="25" t="s">
        <v>80</v>
      </c>
      <c r="AY300" s="25" t="s">
        <v>118</v>
      </c>
      <c r="BE300" s="213">
        <f>IF(N300="základní",J300,0)</f>
        <v>0</v>
      </c>
      <c r="BF300" s="213">
        <f>IF(N300="snížená",J300,0)</f>
        <v>0</v>
      </c>
      <c r="BG300" s="213">
        <f>IF(N300="zákl. přenesená",J300,0)</f>
        <v>0</v>
      </c>
      <c r="BH300" s="213">
        <f>IF(N300="sníž. přenesená",J300,0)</f>
        <v>0</v>
      </c>
      <c r="BI300" s="213">
        <f>IF(N300="nulová",J300,0)</f>
        <v>0</v>
      </c>
      <c r="BJ300" s="25" t="s">
        <v>78</v>
      </c>
      <c r="BK300" s="213">
        <f>ROUND(I300*H300,2)</f>
        <v>0</v>
      </c>
      <c r="BL300" s="25" t="s">
        <v>137</v>
      </c>
      <c r="BM300" s="25" t="s">
        <v>616</v>
      </c>
    </row>
    <row r="301" s="11" customFormat="1">
      <c r="B301" s="214"/>
      <c r="D301" s="215" t="s">
        <v>152</v>
      </c>
      <c r="E301" s="216" t="s">
        <v>5</v>
      </c>
      <c r="F301" s="217" t="s">
        <v>617</v>
      </c>
      <c r="H301" s="218">
        <v>201</v>
      </c>
      <c r="I301" s="219"/>
      <c r="L301" s="214"/>
      <c r="M301" s="220"/>
      <c r="N301" s="221"/>
      <c r="O301" s="221"/>
      <c r="P301" s="221"/>
      <c r="Q301" s="221"/>
      <c r="R301" s="221"/>
      <c r="S301" s="221"/>
      <c r="T301" s="222"/>
      <c r="AT301" s="216" t="s">
        <v>152</v>
      </c>
      <c r="AU301" s="216" t="s">
        <v>80</v>
      </c>
      <c r="AV301" s="11" t="s">
        <v>80</v>
      </c>
      <c r="AW301" s="11" t="s">
        <v>34</v>
      </c>
      <c r="AX301" s="11" t="s">
        <v>78</v>
      </c>
      <c r="AY301" s="216" t="s">
        <v>118</v>
      </c>
    </row>
    <row r="302" s="1" customFormat="1" ht="16.5" customHeight="1">
      <c r="B302" s="201"/>
      <c r="C302" s="250" t="s">
        <v>618</v>
      </c>
      <c r="D302" s="250" t="s">
        <v>364</v>
      </c>
      <c r="E302" s="251" t="s">
        <v>619</v>
      </c>
      <c r="F302" s="252" t="s">
        <v>620</v>
      </c>
      <c r="G302" s="253" t="s">
        <v>222</v>
      </c>
      <c r="H302" s="254">
        <v>38.950000000000003</v>
      </c>
      <c r="I302" s="255"/>
      <c r="J302" s="256">
        <f>ROUND(I302*H302,2)</f>
        <v>0</v>
      </c>
      <c r="K302" s="252" t="s">
        <v>182</v>
      </c>
      <c r="L302" s="257"/>
      <c r="M302" s="258" t="s">
        <v>5</v>
      </c>
      <c r="N302" s="259" t="s">
        <v>41</v>
      </c>
      <c r="O302" s="48"/>
      <c r="P302" s="211">
        <f>O302*H302</f>
        <v>0</v>
      </c>
      <c r="Q302" s="211">
        <v>0.048300000000000003</v>
      </c>
      <c r="R302" s="211">
        <f>Q302*H302</f>
        <v>1.8812850000000003</v>
      </c>
      <c r="S302" s="211">
        <v>0</v>
      </c>
      <c r="T302" s="212">
        <f>S302*H302</f>
        <v>0</v>
      </c>
      <c r="AR302" s="25" t="s">
        <v>154</v>
      </c>
      <c r="AT302" s="25" t="s">
        <v>364</v>
      </c>
      <c r="AU302" s="25" t="s">
        <v>80</v>
      </c>
      <c r="AY302" s="25" t="s">
        <v>118</v>
      </c>
      <c r="BE302" s="213">
        <f>IF(N302="základní",J302,0)</f>
        <v>0</v>
      </c>
      <c r="BF302" s="213">
        <f>IF(N302="snížená",J302,0)</f>
        <v>0</v>
      </c>
      <c r="BG302" s="213">
        <f>IF(N302="zákl. přenesená",J302,0)</f>
        <v>0</v>
      </c>
      <c r="BH302" s="213">
        <f>IF(N302="sníž. přenesená",J302,0)</f>
        <v>0</v>
      </c>
      <c r="BI302" s="213">
        <f>IF(N302="nulová",J302,0)</f>
        <v>0</v>
      </c>
      <c r="BJ302" s="25" t="s">
        <v>78</v>
      </c>
      <c r="BK302" s="213">
        <f>ROUND(I302*H302,2)</f>
        <v>0</v>
      </c>
      <c r="BL302" s="25" t="s">
        <v>137</v>
      </c>
      <c r="BM302" s="25" t="s">
        <v>621</v>
      </c>
    </row>
    <row r="303" s="11" customFormat="1">
      <c r="B303" s="214"/>
      <c r="D303" s="215" t="s">
        <v>152</v>
      </c>
      <c r="E303" s="216" t="s">
        <v>5</v>
      </c>
      <c r="F303" s="217" t="s">
        <v>622</v>
      </c>
      <c r="H303" s="218">
        <v>38.950000000000003</v>
      </c>
      <c r="I303" s="219"/>
      <c r="L303" s="214"/>
      <c r="M303" s="220"/>
      <c r="N303" s="221"/>
      <c r="O303" s="221"/>
      <c r="P303" s="221"/>
      <c r="Q303" s="221"/>
      <c r="R303" s="221"/>
      <c r="S303" s="221"/>
      <c r="T303" s="222"/>
      <c r="AT303" s="216" t="s">
        <v>152</v>
      </c>
      <c r="AU303" s="216" t="s">
        <v>80</v>
      </c>
      <c r="AV303" s="11" t="s">
        <v>80</v>
      </c>
      <c r="AW303" s="11" t="s">
        <v>34</v>
      </c>
      <c r="AX303" s="11" t="s">
        <v>78</v>
      </c>
      <c r="AY303" s="216" t="s">
        <v>118</v>
      </c>
    </row>
    <row r="304" s="1" customFormat="1" ht="16.5" customHeight="1">
      <c r="B304" s="201"/>
      <c r="C304" s="250" t="s">
        <v>623</v>
      </c>
      <c r="D304" s="250" t="s">
        <v>364</v>
      </c>
      <c r="E304" s="251" t="s">
        <v>624</v>
      </c>
      <c r="F304" s="252" t="s">
        <v>625</v>
      </c>
      <c r="G304" s="253" t="s">
        <v>222</v>
      </c>
      <c r="H304" s="254">
        <v>21.629999999999999</v>
      </c>
      <c r="I304" s="255"/>
      <c r="J304" s="256">
        <f>ROUND(I304*H304,2)</f>
        <v>0</v>
      </c>
      <c r="K304" s="252" t="s">
        <v>182</v>
      </c>
      <c r="L304" s="257"/>
      <c r="M304" s="258" t="s">
        <v>5</v>
      </c>
      <c r="N304" s="259" t="s">
        <v>41</v>
      </c>
      <c r="O304" s="48"/>
      <c r="P304" s="211">
        <f>O304*H304</f>
        <v>0</v>
      </c>
      <c r="Q304" s="211">
        <v>0.064000000000000001</v>
      </c>
      <c r="R304" s="211">
        <f>Q304*H304</f>
        <v>1.38432</v>
      </c>
      <c r="S304" s="211">
        <v>0</v>
      </c>
      <c r="T304" s="212">
        <f>S304*H304</f>
        <v>0</v>
      </c>
      <c r="AR304" s="25" t="s">
        <v>154</v>
      </c>
      <c r="AT304" s="25" t="s">
        <v>364</v>
      </c>
      <c r="AU304" s="25" t="s">
        <v>80</v>
      </c>
      <c r="AY304" s="25" t="s">
        <v>118</v>
      </c>
      <c r="BE304" s="213">
        <f>IF(N304="základní",J304,0)</f>
        <v>0</v>
      </c>
      <c r="BF304" s="213">
        <f>IF(N304="snížená",J304,0)</f>
        <v>0</v>
      </c>
      <c r="BG304" s="213">
        <f>IF(N304="zákl. přenesená",J304,0)</f>
        <v>0</v>
      </c>
      <c r="BH304" s="213">
        <f>IF(N304="sníž. přenesená",J304,0)</f>
        <v>0</v>
      </c>
      <c r="BI304" s="213">
        <f>IF(N304="nulová",J304,0)</f>
        <v>0</v>
      </c>
      <c r="BJ304" s="25" t="s">
        <v>78</v>
      </c>
      <c r="BK304" s="213">
        <f>ROUND(I304*H304,2)</f>
        <v>0</v>
      </c>
      <c r="BL304" s="25" t="s">
        <v>137</v>
      </c>
      <c r="BM304" s="25" t="s">
        <v>626</v>
      </c>
    </row>
    <row r="305" s="11" customFormat="1">
      <c r="B305" s="214"/>
      <c r="D305" s="215" t="s">
        <v>152</v>
      </c>
      <c r="E305" s="216" t="s">
        <v>5</v>
      </c>
      <c r="F305" s="217" t="s">
        <v>627</v>
      </c>
      <c r="H305" s="218">
        <v>21.629999999999999</v>
      </c>
      <c r="I305" s="219"/>
      <c r="L305" s="214"/>
      <c r="M305" s="220"/>
      <c r="N305" s="221"/>
      <c r="O305" s="221"/>
      <c r="P305" s="221"/>
      <c r="Q305" s="221"/>
      <c r="R305" s="221"/>
      <c r="S305" s="221"/>
      <c r="T305" s="222"/>
      <c r="AT305" s="216" t="s">
        <v>152</v>
      </c>
      <c r="AU305" s="216" t="s">
        <v>80</v>
      </c>
      <c r="AV305" s="11" t="s">
        <v>80</v>
      </c>
      <c r="AW305" s="11" t="s">
        <v>34</v>
      </c>
      <c r="AX305" s="11" t="s">
        <v>78</v>
      </c>
      <c r="AY305" s="216" t="s">
        <v>118</v>
      </c>
    </row>
    <row r="306" s="1" customFormat="1" ht="16.5" customHeight="1">
      <c r="B306" s="201"/>
      <c r="C306" s="250" t="s">
        <v>628</v>
      </c>
      <c r="D306" s="250" t="s">
        <v>364</v>
      </c>
      <c r="E306" s="251" t="s">
        <v>629</v>
      </c>
      <c r="F306" s="252" t="s">
        <v>630</v>
      </c>
      <c r="G306" s="253" t="s">
        <v>222</v>
      </c>
      <c r="H306" s="254">
        <v>145.22999999999999</v>
      </c>
      <c r="I306" s="255"/>
      <c r="J306" s="256">
        <f>ROUND(I306*H306,2)</f>
        <v>0</v>
      </c>
      <c r="K306" s="252" t="s">
        <v>182</v>
      </c>
      <c r="L306" s="257"/>
      <c r="M306" s="258" t="s">
        <v>5</v>
      </c>
      <c r="N306" s="259" t="s">
        <v>41</v>
      </c>
      <c r="O306" s="48"/>
      <c r="P306" s="211">
        <f>O306*H306</f>
        <v>0</v>
      </c>
      <c r="Q306" s="211">
        <v>0.081000000000000003</v>
      </c>
      <c r="R306" s="211">
        <f>Q306*H306</f>
        <v>11.763629999999999</v>
      </c>
      <c r="S306" s="211">
        <v>0</v>
      </c>
      <c r="T306" s="212">
        <f>S306*H306</f>
        <v>0</v>
      </c>
      <c r="AR306" s="25" t="s">
        <v>154</v>
      </c>
      <c r="AT306" s="25" t="s">
        <v>364</v>
      </c>
      <c r="AU306" s="25" t="s">
        <v>80</v>
      </c>
      <c r="AY306" s="25" t="s">
        <v>118</v>
      </c>
      <c r="BE306" s="213">
        <f>IF(N306="základní",J306,0)</f>
        <v>0</v>
      </c>
      <c r="BF306" s="213">
        <f>IF(N306="snížená",J306,0)</f>
        <v>0</v>
      </c>
      <c r="BG306" s="213">
        <f>IF(N306="zákl. přenesená",J306,0)</f>
        <v>0</v>
      </c>
      <c r="BH306" s="213">
        <f>IF(N306="sníž. přenesená",J306,0)</f>
        <v>0</v>
      </c>
      <c r="BI306" s="213">
        <f>IF(N306="nulová",J306,0)</f>
        <v>0</v>
      </c>
      <c r="BJ306" s="25" t="s">
        <v>78</v>
      </c>
      <c r="BK306" s="213">
        <f>ROUND(I306*H306,2)</f>
        <v>0</v>
      </c>
      <c r="BL306" s="25" t="s">
        <v>137</v>
      </c>
      <c r="BM306" s="25" t="s">
        <v>631</v>
      </c>
    </row>
    <row r="307" s="11" customFormat="1">
      <c r="B307" s="214"/>
      <c r="D307" s="215" t="s">
        <v>152</v>
      </c>
      <c r="E307" s="216" t="s">
        <v>5</v>
      </c>
      <c r="F307" s="217" t="s">
        <v>632</v>
      </c>
      <c r="H307" s="218">
        <v>141</v>
      </c>
      <c r="I307" s="219"/>
      <c r="L307" s="214"/>
      <c r="M307" s="220"/>
      <c r="N307" s="221"/>
      <c r="O307" s="221"/>
      <c r="P307" s="221"/>
      <c r="Q307" s="221"/>
      <c r="R307" s="221"/>
      <c r="S307" s="221"/>
      <c r="T307" s="222"/>
      <c r="AT307" s="216" t="s">
        <v>152</v>
      </c>
      <c r="AU307" s="216" t="s">
        <v>80</v>
      </c>
      <c r="AV307" s="11" t="s">
        <v>80</v>
      </c>
      <c r="AW307" s="11" t="s">
        <v>34</v>
      </c>
      <c r="AX307" s="11" t="s">
        <v>70</v>
      </c>
      <c r="AY307" s="216" t="s">
        <v>118</v>
      </c>
    </row>
    <row r="308" s="14" customFormat="1">
      <c r="B308" s="242"/>
      <c r="D308" s="215" t="s">
        <v>152</v>
      </c>
      <c r="E308" s="243" t="s">
        <v>5</v>
      </c>
      <c r="F308" s="244" t="s">
        <v>320</v>
      </c>
      <c r="H308" s="245">
        <v>141</v>
      </c>
      <c r="I308" s="246"/>
      <c r="L308" s="242"/>
      <c r="M308" s="247"/>
      <c r="N308" s="248"/>
      <c r="O308" s="248"/>
      <c r="P308" s="248"/>
      <c r="Q308" s="248"/>
      <c r="R308" s="248"/>
      <c r="S308" s="248"/>
      <c r="T308" s="249"/>
      <c r="AT308" s="243" t="s">
        <v>152</v>
      </c>
      <c r="AU308" s="243" t="s">
        <v>80</v>
      </c>
      <c r="AV308" s="14" t="s">
        <v>133</v>
      </c>
      <c r="AW308" s="14" t="s">
        <v>34</v>
      </c>
      <c r="AX308" s="14" t="s">
        <v>70</v>
      </c>
      <c r="AY308" s="243" t="s">
        <v>118</v>
      </c>
    </row>
    <row r="309" s="11" customFormat="1">
      <c r="B309" s="214"/>
      <c r="D309" s="215" t="s">
        <v>152</v>
      </c>
      <c r="E309" s="216" t="s">
        <v>5</v>
      </c>
      <c r="F309" s="217" t="s">
        <v>633</v>
      </c>
      <c r="H309" s="218">
        <v>145.22999999999999</v>
      </c>
      <c r="I309" s="219"/>
      <c r="L309" s="214"/>
      <c r="M309" s="220"/>
      <c r="N309" s="221"/>
      <c r="O309" s="221"/>
      <c r="P309" s="221"/>
      <c r="Q309" s="221"/>
      <c r="R309" s="221"/>
      <c r="S309" s="221"/>
      <c r="T309" s="222"/>
      <c r="AT309" s="216" t="s">
        <v>152</v>
      </c>
      <c r="AU309" s="216" t="s">
        <v>80</v>
      </c>
      <c r="AV309" s="11" t="s">
        <v>80</v>
      </c>
      <c r="AW309" s="11" t="s">
        <v>34</v>
      </c>
      <c r="AX309" s="11" t="s">
        <v>78</v>
      </c>
      <c r="AY309" s="216" t="s">
        <v>118</v>
      </c>
    </row>
    <row r="310" s="1" customFormat="1" ht="38.25" customHeight="1">
      <c r="B310" s="201"/>
      <c r="C310" s="202" t="s">
        <v>634</v>
      </c>
      <c r="D310" s="202" t="s">
        <v>121</v>
      </c>
      <c r="E310" s="203" t="s">
        <v>635</v>
      </c>
      <c r="F310" s="204" t="s">
        <v>636</v>
      </c>
      <c r="G310" s="205" t="s">
        <v>222</v>
      </c>
      <c r="H310" s="206">
        <v>41.200000000000003</v>
      </c>
      <c r="I310" s="207"/>
      <c r="J310" s="208">
        <f>ROUND(I310*H310,2)</f>
        <v>0</v>
      </c>
      <c r="K310" s="204" t="s">
        <v>182</v>
      </c>
      <c r="L310" s="47"/>
      <c r="M310" s="209" t="s">
        <v>5</v>
      </c>
      <c r="N310" s="210" t="s">
        <v>41</v>
      </c>
      <c r="O310" s="48"/>
      <c r="P310" s="211">
        <f>O310*H310</f>
        <v>0</v>
      </c>
      <c r="Q310" s="211">
        <v>0.1295</v>
      </c>
      <c r="R310" s="211">
        <f>Q310*H310</f>
        <v>5.3354000000000008</v>
      </c>
      <c r="S310" s="211">
        <v>0</v>
      </c>
      <c r="T310" s="212">
        <f>S310*H310</f>
        <v>0</v>
      </c>
      <c r="AR310" s="25" t="s">
        <v>137</v>
      </c>
      <c r="AT310" s="25" t="s">
        <v>121</v>
      </c>
      <c r="AU310" s="25" t="s">
        <v>80</v>
      </c>
      <c r="AY310" s="25" t="s">
        <v>118</v>
      </c>
      <c r="BE310" s="213">
        <f>IF(N310="základní",J310,0)</f>
        <v>0</v>
      </c>
      <c r="BF310" s="213">
        <f>IF(N310="snížená",J310,0)</f>
        <v>0</v>
      </c>
      <c r="BG310" s="213">
        <f>IF(N310="zákl. přenesená",J310,0)</f>
        <v>0</v>
      </c>
      <c r="BH310" s="213">
        <f>IF(N310="sníž. přenesená",J310,0)</f>
        <v>0</v>
      </c>
      <c r="BI310" s="213">
        <f>IF(N310="nulová",J310,0)</f>
        <v>0</v>
      </c>
      <c r="BJ310" s="25" t="s">
        <v>78</v>
      </c>
      <c r="BK310" s="213">
        <f>ROUND(I310*H310,2)</f>
        <v>0</v>
      </c>
      <c r="BL310" s="25" t="s">
        <v>137</v>
      </c>
      <c r="BM310" s="25" t="s">
        <v>637</v>
      </c>
    </row>
    <row r="311" s="11" customFormat="1">
      <c r="B311" s="214"/>
      <c r="D311" s="215" t="s">
        <v>152</v>
      </c>
      <c r="E311" s="216" t="s">
        <v>5</v>
      </c>
      <c r="F311" s="217" t="s">
        <v>638</v>
      </c>
      <c r="H311" s="218">
        <v>26.199999999999999</v>
      </c>
      <c r="I311" s="219"/>
      <c r="L311" s="214"/>
      <c r="M311" s="220"/>
      <c r="N311" s="221"/>
      <c r="O311" s="221"/>
      <c r="P311" s="221"/>
      <c r="Q311" s="221"/>
      <c r="R311" s="221"/>
      <c r="S311" s="221"/>
      <c r="T311" s="222"/>
      <c r="AT311" s="216" t="s">
        <v>152</v>
      </c>
      <c r="AU311" s="216" t="s">
        <v>80</v>
      </c>
      <c r="AV311" s="11" t="s">
        <v>80</v>
      </c>
      <c r="AW311" s="11" t="s">
        <v>34</v>
      </c>
      <c r="AX311" s="11" t="s">
        <v>70</v>
      </c>
      <c r="AY311" s="216" t="s">
        <v>118</v>
      </c>
    </row>
    <row r="312" s="11" customFormat="1">
      <c r="B312" s="214"/>
      <c r="D312" s="215" t="s">
        <v>152</v>
      </c>
      <c r="E312" s="216" t="s">
        <v>5</v>
      </c>
      <c r="F312" s="217" t="s">
        <v>639</v>
      </c>
      <c r="H312" s="218">
        <v>15</v>
      </c>
      <c r="I312" s="219"/>
      <c r="L312" s="214"/>
      <c r="M312" s="220"/>
      <c r="N312" s="221"/>
      <c r="O312" s="221"/>
      <c r="P312" s="221"/>
      <c r="Q312" s="221"/>
      <c r="R312" s="221"/>
      <c r="S312" s="221"/>
      <c r="T312" s="222"/>
      <c r="AT312" s="216" t="s">
        <v>152</v>
      </c>
      <c r="AU312" s="216" t="s">
        <v>80</v>
      </c>
      <c r="AV312" s="11" t="s">
        <v>80</v>
      </c>
      <c r="AW312" s="11" t="s">
        <v>34</v>
      </c>
      <c r="AX312" s="11" t="s">
        <v>70</v>
      </c>
      <c r="AY312" s="216" t="s">
        <v>118</v>
      </c>
    </row>
    <row r="313" s="13" customFormat="1">
      <c r="B313" s="234"/>
      <c r="D313" s="215" t="s">
        <v>152</v>
      </c>
      <c r="E313" s="235" t="s">
        <v>5</v>
      </c>
      <c r="F313" s="236" t="s">
        <v>195</v>
      </c>
      <c r="H313" s="237">
        <v>41.200000000000003</v>
      </c>
      <c r="I313" s="238"/>
      <c r="L313" s="234"/>
      <c r="M313" s="239"/>
      <c r="N313" s="240"/>
      <c r="O313" s="240"/>
      <c r="P313" s="240"/>
      <c r="Q313" s="240"/>
      <c r="R313" s="240"/>
      <c r="S313" s="240"/>
      <c r="T313" s="241"/>
      <c r="AT313" s="235" t="s">
        <v>152</v>
      </c>
      <c r="AU313" s="235" t="s">
        <v>80</v>
      </c>
      <c r="AV313" s="13" t="s">
        <v>137</v>
      </c>
      <c r="AW313" s="13" t="s">
        <v>34</v>
      </c>
      <c r="AX313" s="13" t="s">
        <v>78</v>
      </c>
      <c r="AY313" s="235" t="s">
        <v>118</v>
      </c>
    </row>
    <row r="314" s="1" customFormat="1" ht="16.5" customHeight="1">
      <c r="B314" s="201"/>
      <c r="C314" s="250" t="s">
        <v>640</v>
      </c>
      <c r="D314" s="250" t="s">
        <v>364</v>
      </c>
      <c r="E314" s="251" t="s">
        <v>641</v>
      </c>
      <c r="F314" s="252" t="s">
        <v>642</v>
      </c>
      <c r="G314" s="253" t="s">
        <v>222</v>
      </c>
      <c r="H314" s="254">
        <v>42.436</v>
      </c>
      <c r="I314" s="255"/>
      <c r="J314" s="256">
        <f>ROUND(I314*H314,2)</f>
        <v>0</v>
      </c>
      <c r="K314" s="252" t="s">
        <v>182</v>
      </c>
      <c r="L314" s="257"/>
      <c r="M314" s="258" t="s">
        <v>5</v>
      </c>
      <c r="N314" s="259" t="s">
        <v>41</v>
      </c>
      <c r="O314" s="48"/>
      <c r="P314" s="211">
        <f>O314*H314</f>
        <v>0</v>
      </c>
      <c r="Q314" s="211">
        <v>0.045999999999999999</v>
      </c>
      <c r="R314" s="211">
        <f>Q314*H314</f>
        <v>1.952056</v>
      </c>
      <c r="S314" s="211">
        <v>0</v>
      </c>
      <c r="T314" s="212">
        <f>S314*H314</f>
        <v>0</v>
      </c>
      <c r="AR314" s="25" t="s">
        <v>154</v>
      </c>
      <c r="AT314" s="25" t="s">
        <v>364</v>
      </c>
      <c r="AU314" s="25" t="s">
        <v>80</v>
      </c>
      <c r="AY314" s="25" t="s">
        <v>118</v>
      </c>
      <c r="BE314" s="213">
        <f>IF(N314="základní",J314,0)</f>
        <v>0</v>
      </c>
      <c r="BF314" s="213">
        <f>IF(N314="snížená",J314,0)</f>
        <v>0</v>
      </c>
      <c r="BG314" s="213">
        <f>IF(N314="zákl. přenesená",J314,0)</f>
        <v>0</v>
      </c>
      <c r="BH314" s="213">
        <f>IF(N314="sníž. přenesená",J314,0)</f>
        <v>0</v>
      </c>
      <c r="BI314" s="213">
        <f>IF(N314="nulová",J314,0)</f>
        <v>0</v>
      </c>
      <c r="BJ314" s="25" t="s">
        <v>78</v>
      </c>
      <c r="BK314" s="213">
        <f>ROUND(I314*H314,2)</f>
        <v>0</v>
      </c>
      <c r="BL314" s="25" t="s">
        <v>137</v>
      </c>
      <c r="BM314" s="25" t="s">
        <v>643</v>
      </c>
    </row>
    <row r="315" s="11" customFormat="1">
      <c r="B315" s="214"/>
      <c r="D315" s="215" t="s">
        <v>152</v>
      </c>
      <c r="E315" s="216" t="s">
        <v>5</v>
      </c>
      <c r="F315" s="217" t="s">
        <v>644</v>
      </c>
      <c r="H315" s="218">
        <v>42.436</v>
      </c>
      <c r="I315" s="219"/>
      <c r="L315" s="214"/>
      <c r="M315" s="220"/>
      <c r="N315" s="221"/>
      <c r="O315" s="221"/>
      <c r="P315" s="221"/>
      <c r="Q315" s="221"/>
      <c r="R315" s="221"/>
      <c r="S315" s="221"/>
      <c r="T315" s="222"/>
      <c r="AT315" s="216" t="s">
        <v>152</v>
      </c>
      <c r="AU315" s="216" t="s">
        <v>80</v>
      </c>
      <c r="AV315" s="11" t="s">
        <v>80</v>
      </c>
      <c r="AW315" s="11" t="s">
        <v>34</v>
      </c>
      <c r="AX315" s="11" t="s">
        <v>78</v>
      </c>
      <c r="AY315" s="216" t="s">
        <v>118</v>
      </c>
    </row>
    <row r="316" s="1" customFormat="1" ht="25.5" customHeight="1">
      <c r="B316" s="201"/>
      <c r="C316" s="202" t="s">
        <v>645</v>
      </c>
      <c r="D316" s="202" t="s">
        <v>121</v>
      </c>
      <c r="E316" s="203" t="s">
        <v>646</v>
      </c>
      <c r="F316" s="204" t="s">
        <v>647</v>
      </c>
      <c r="G316" s="205" t="s">
        <v>252</v>
      </c>
      <c r="H316" s="206">
        <v>6.6859999999999999</v>
      </c>
      <c r="I316" s="207"/>
      <c r="J316" s="208">
        <f>ROUND(I316*H316,2)</f>
        <v>0</v>
      </c>
      <c r="K316" s="204" t="s">
        <v>182</v>
      </c>
      <c r="L316" s="47"/>
      <c r="M316" s="209" t="s">
        <v>5</v>
      </c>
      <c r="N316" s="210" t="s">
        <v>41</v>
      </c>
      <c r="O316" s="48"/>
      <c r="P316" s="211">
        <f>O316*H316</f>
        <v>0</v>
      </c>
      <c r="Q316" s="211">
        <v>2.2563399999999998</v>
      </c>
      <c r="R316" s="211">
        <f>Q316*H316</f>
        <v>15.085889239999998</v>
      </c>
      <c r="S316" s="211">
        <v>0</v>
      </c>
      <c r="T316" s="212">
        <f>S316*H316</f>
        <v>0</v>
      </c>
      <c r="AR316" s="25" t="s">
        <v>137</v>
      </c>
      <c r="AT316" s="25" t="s">
        <v>121</v>
      </c>
      <c r="AU316" s="25" t="s">
        <v>80</v>
      </c>
      <c r="AY316" s="25" t="s">
        <v>118</v>
      </c>
      <c r="BE316" s="213">
        <f>IF(N316="základní",J316,0)</f>
        <v>0</v>
      </c>
      <c r="BF316" s="213">
        <f>IF(N316="snížená",J316,0)</f>
        <v>0</v>
      </c>
      <c r="BG316" s="213">
        <f>IF(N316="zákl. přenesená",J316,0)</f>
        <v>0</v>
      </c>
      <c r="BH316" s="213">
        <f>IF(N316="sníž. přenesená",J316,0)</f>
        <v>0</v>
      </c>
      <c r="BI316" s="213">
        <f>IF(N316="nulová",J316,0)</f>
        <v>0</v>
      </c>
      <c r="BJ316" s="25" t="s">
        <v>78</v>
      </c>
      <c r="BK316" s="213">
        <f>ROUND(I316*H316,2)</f>
        <v>0</v>
      </c>
      <c r="BL316" s="25" t="s">
        <v>137</v>
      </c>
      <c r="BM316" s="25" t="s">
        <v>648</v>
      </c>
    </row>
    <row r="317" s="11" customFormat="1">
      <c r="B317" s="214"/>
      <c r="D317" s="215" t="s">
        <v>152</v>
      </c>
      <c r="E317" s="216" t="s">
        <v>5</v>
      </c>
      <c r="F317" s="217" t="s">
        <v>649</v>
      </c>
      <c r="H317" s="218">
        <v>6.0300000000000002</v>
      </c>
      <c r="I317" s="219"/>
      <c r="L317" s="214"/>
      <c r="M317" s="220"/>
      <c r="N317" s="221"/>
      <c r="O317" s="221"/>
      <c r="P317" s="221"/>
      <c r="Q317" s="221"/>
      <c r="R317" s="221"/>
      <c r="S317" s="221"/>
      <c r="T317" s="222"/>
      <c r="AT317" s="216" t="s">
        <v>152</v>
      </c>
      <c r="AU317" s="216" t="s">
        <v>80</v>
      </c>
      <c r="AV317" s="11" t="s">
        <v>80</v>
      </c>
      <c r="AW317" s="11" t="s">
        <v>34</v>
      </c>
      <c r="AX317" s="11" t="s">
        <v>70</v>
      </c>
      <c r="AY317" s="216" t="s">
        <v>118</v>
      </c>
    </row>
    <row r="318" s="11" customFormat="1">
      <c r="B318" s="214"/>
      <c r="D318" s="215" t="s">
        <v>152</v>
      </c>
      <c r="E318" s="216" t="s">
        <v>5</v>
      </c>
      <c r="F318" s="217" t="s">
        <v>650</v>
      </c>
      <c r="H318" s="218">
        <v>0.113</v>
      </c>
      <c r="I318" s="219"/>
      <c r="L318" s="214"/>
      <c r="M318" s="220"/>
      <c r="N318" s="221"/>
      <c r="O318" s="221"/>
      <c r="P318" s="221"/>
      <c r="Q318" s="221"/>
      <c r="R318" s="221"/>
      <c r="S318" s="221"/>
      <c r="T318" s="222"/>
      <c r="AT318" s="216" t="s">
        <v>152</v>
      </c>
      <c r="AU318" s="216" t="s">
        <v>80</v>
      </c>
      <c r="AV318" s="11" t="s">
        <v>80</v>
      </c>
      <c r="AW318" s="11" t="s">
        <v>34</v>
      </c>
      <c r="AX318" s="11" t="s">
        <v>70</v>
      </c>
      <c r="AY318" s="216" t="s">
        <v>118</v>
      </c>
    </row>
    <row r="319" s="11" customFormat="1">
      <c r="B319" s="214"/>
      <c r="D319" s="215" t="s">
        <v>152</v>
      </c>
      <c r="E319" s="216" t="s">
        <v>5</v>
      </c>
      <c r="F319" s="217" t="s">
        <v>651</v>
      </c>
      <c r="H319" s="218">
        <v>0.54300000000000004</v>
      </c>
      <c r="I319" s="219"/>
      <c r="L319" s="214"/>
      <c r="M319" s="220"/>
      <c r="N319" s="221"/>
      <c r="O319" s="221"/>
      <c r="P319" s="221"/>
      <c r="Q319" s="221"/>
      <c r="R319" s="221"/>
      <c r="S319" s="221"/>
      <c r="T319" s="222"/>
      <c r="AT319" s="216" t="s">
        <v>152</v>
      </c>
      <c r="AU319" s="216" t="s">
        <v>80</v>
      </c>
      <c r="AV319" s="11" t="s">
        <v>80</v>
      </c>
      <c r="AW319" s="11" t="s">
        <v>34</v>
      </c>
      <c r="AX319" s="11" t="s">
        <v>70</v>
      </c>
      <c r="AY319" s="216" t="s">
        <v>118</v>
      </c>
    </row>
    <row r="320" s="13" customFormat="1">
      <c r="B320" s="234"/>
      <c r="D320" s="215" t="s">
        <v>152</v>
      </c>
      <c r="E320" s="235" t="s">
        <v>5</v>
      </c>
      <c r="F320" s="236" t="s">
        <v>195</v>
      </c>
      <c r="H320" s="237">
        <v>6.6859999999999999</v>
      </c>
      <c r="I320" s="238"/>
      <c r="L320" s="234"/>
      <c r="M320" s="239"/>
      <c r="N320" s="240"/>
      <c r="O320" s="240"/>
      <c r="P320" s="240"/>
      <c r="Q320" s="240"/>
      <c r="R320" s="240"/>
      <c r="S320" s="240"/>
      <c r="T320" s="241"/>
      <c r="AT320" s="235" t="s">
        <v>152</v>
      </c>
      <c r="AU320" s="235" t="s">
        <v>80</v>
      </c>
      <c r="AV320" s="13" t="s">
        <v>137</v>
      </c>
      <c r="AW320" s="13" t="s">
        <v>34</v>
      </c>
      <c r="AX320" s="13" t="s">
        <v>78</v>
      </c>
      <c r="AY320" s="235" t="s">
        <v>118</v>
      </c>
    </row>
    <row r="321" s="1" customFormat="1" ht="25.5" customHeight="1">
      <c r="B321" s="201"/>
      <c r="C321" s="202" t="s">
        <v>652</v>
      </c>
      <c r="D321" s="202" t="s">
        <v>121</v>
      </c>
      <c r="E321" s="203" t="s">
        <v>653</v>
      </c>
      <c r="F321" s="204" t="s">
        <v>654</v>
      </c>
      <c r="G321" s="205" t="s">
        <v>222</v>
      </c>
      <c r="H321" s="206">
        <v>212.5</v>
      </c>
      <c r="I321" s="207"/>
      <c r="J321" s="208">
        <f>ROUND(I321*H321,2)</f>
        <v>0</v>
      </c>
      <c r="K321" s="204" t="s">
        <v>182</v>
      </c>
      <c r="L321" s="47"/>
      <c r="M321" s="209" t="s">
        <v>5</v>
      </c>
      <c r="N321" s="210" t="s">
        <v>41</v>
      </c>
      <c r="O321" s="48"/>
      <c r="P321" s="211">
        <f>O321*H321</f>
        <v>0</v>
      </c>
      <c r="Q321" s="211">
        <v>1.0000000000000001E-05</v>
      </c>
      <c r="R321" s="211">
        <f>Q321*H321</f>
        <v>0.0021250000000000002</v>
      </c>
      <c r="S321" s="211">
        <v>0</v>
      </c>
      <c r="T321" s="212">
        <f>S321*H321</f>
        <v>0</v>
      </c>
      <c r="AR321" s="25" t="s">
        <v>137</v>
      </c>
      <c r="AT321" s="25" t="s">
        <v>121</v>
      </c>
      <c r="AU321" s="25" t="s">
        <v>80</v>
      </c>
      <c r="AY321" s="25" t="s">
        <v>118</v>
      </c>
      <c r="BE321" s="213">
        <f>IF(N321="základní",J321,0)</f>
        <v>0</v>
      </c>
      <c r="BF321" s="213">
        <f>IF(N321="snížená",J321,0)</f>
        <v>0</v>
      </c>
      <c r="BG321" s="213">
        <f>IF(N321="zákl. přenesená",J321,0)</f>
        <v>0</v>
      </c>
      <c r="BH321" s="213">
        <f>IF(N321="sníž. přenesená",J321,0)</f>
        <v>0</v>
      </c>
      <c r="BI321" s="213">
        <f>IF(N321="nulová",J321,0)</f>
        <v>0</v>
      </c>
      <c r="BJ321" s="25" t="s">
        <v>78</v>
      </c>
      <c r="BK321" s="213">
        <f>ROUND(I321*H321,2)</f>
        <v>0</v>
      </c>
      <c r="BL321" s="25" t="s">
        <v>137</v>
      </c>
      <c r="BM321" s="25" t="s">
        <v>655</v>
      </c>
    </row>
    <row r="322" s="11" customFormat="1">
      <c r="B322" s="214"/>
      <c r="D322" s="215" t="s">
        <v>152</v>
      </c>
      <c r="E322" s="216" t="s">
        <v>5</v>
      </c>
      <c r="F322" s="217" t="s">
        <v>656</v>
      </c>
      <c r="H322" s="218">
        <v>212.5</v>
      </c>
      <c r="I322" s="219"/>
      <c r="L322" s="214"/>
      <c r="M322" s="220"/>
      <c r="N322" s="221"/>
      <c r="O322" s="221"/>
      <c r="P322" s="221"/>
      <c r="Q322" s="221"/>
      <c r="R322" s="221"/>
      <c r="S322" s="221"/>
      <c r="T322" s="222"/>
      <c r="AT322" s="216" t="s">
        <v>152</v>
      </c>
      <c r="AU322" s="216" t="s">
        <v>80</v>
      </c>
      <c r="AV322" s="11" t="s">
        <v>80</v>
      </c>
      <c r="AW322" s="11" t="s">
        <v>34</v>
      </c>
      <c r="AX322" s="11" t="s">
        <v>78</v>
      </c>
      <c r="AY322" s="216" t="s">
        <v>118</v>
      </c>
    </row>
    <row r="323" s="1" customFormat="1" ht="38.25" customHeight="1">
      <c r="B323" s="201"/>
      <c r="C323" s="202" t="s">
        <v>657</v>
      </c>
      <c r="D323" s="202" t="s">
        <v>121</v>
      </c>
      <c r="E323" s="203" t="s">
        <v>658</v>
      </c>
      <c r="F323" s="204" t="s">
        <v>659</v>
      </c>
      <c r="G323" s="205" t="s">
        <v>222</v>
      </c>
      <c r="H323" s="206">
        <v>212.5</v>
      </c>
      <c r="I323" s="207"/>
      <c r="J323" s="208">
        <f>ROUND(I323*H323,2)</f>
        <v>0</v>
      </c>
      <c r="K323" s="204" t="s">
        <v>182</v>
      </c>
      <c r="L323" s="47"/>
      <c r="M323" s="209" t="s">
        <v>5</v>
      </c>
      <c r="N323" s="210" t="s">
        <v>41</v>
      </c>
      <c r="O323" s="48"/>
      <c r="P323" s="211">
        <f>O323*H323</f>
        <v>0</v>
      </c>
      <c r="Q323" s="211">
        <v>0.00034000000000000002</v>
      </c>
      <c r="R323" s="211">
        <f>Q323*H323</f>
        <v>0.072250000000000009</v>
      </c>
      <c r="S323" s="211">
        <v>0</v>
      </c>
      <c r="T323" s="212">
        <f>S323*H323</f>
        <v>0</v>
      </c>
      <c r="AR323" s="25" t="s">
        <v>137</v>
      </c>
      <c r="AT323" s="25" t="s">
        <v>121</v>
      </c>
      <c r="AU323" s="25" t="s">
        <v>80</v>
      </c>
      <c r="AY323" s="25" t="s">
        <v>118</v>
      </c>
      <c r="BE323" s="213">
        <f>IF(N323="základní",J323,0)</f>
        <v>0</v>
      </c>
      <c r="BF323" s="213">
        <f>IF(N323="snížená",J323,0)</f>
        <v>0</v>
      </c>
      <c r="BG323" s="213">
        <f>IF(N323="zákl. přenesená",J323,0)</f>
        <v>0</v>
      </c>
      <c r="BH323" s="213">
        <f>IF(N323="sníž. přenesená",J323,0)</f>
        <v>0</v>
      </c>
      <c r="BI323" s="213">
        <f>IF(N323="nulová",J323,0)</f>
        <v>0</v>
      </c>
      <c r="BJ323" s="25" t="s">
        <v>78</v>
      </c>
      <c r="BK323" s="213">
        <f>ROUND(I323*H323,2)</f>
        <v>0</v>
      </c>
      <c r="BL323" s="25" t="s">
        <v>137</v>
      </c>
      <c r="BM323" s="25" t="s">
        <v>660</v>
      </c>
    </row>
    <row r="324" s="1" customFormat="1" ht="25.5" customHeight="1">
      <c r="B324" s="201"/>
      <c r="C324" s="202" t="s">
        <v>661</v>
      </c>
      <c r="D324" s="202" t="s">
        <v>121</v>
      </c>
      <c r="E324" s="203" t="s">
        <v>662</v>
      </c>
      <c r="F324" s="204" t="s">
        <v>663</v>
      </c>
      <c r="G324" s="205" t="s">
        <v>222</v>
      </c>
      <c r="H324" s="206">
        <v>212.5</v>
      </c>
      <c r="I324" s="207"/>
      <c r="J324" s="208">
        <f>ROUND(I324*H324,2)</f>
        <v>0</v>
      </c>
      <c r="K324" s="204" t="s">
        <v>182</v>
      </c>
      <c r="L324" s="47"/>
      <c r="M324" s="209" t="s">
        <v>5</v>
      </c>
      <c r="N324" s="210" t="s">
        <v>41</v>
      </c>
      <c r="O324" s="48"/>
      <c r="P324" s="211">
        <f>O324*H324</f>
        <v>0</v>
      </c>
      <c r="Q324" s="211">
        <v>0</v>
      </c>
      <c r="R324" s="211">
        <f>Q324*H324</f>
        <v>0</v>
      </c>
      <c r="S324" s="211">
        <v>0</v>
      </c>
      <c r="T324" s="212">
        <f>S324*H324</f>
        <v>0</v>
      </c>
      <c r="AR324" s="25" t="s">
        <v>137</v>
      </c>
      <c r="AT324" s="25" t="s">
        <v>121</v>
      </c>
      <c r="AU324" s="25" t="s">
        <v>80</v>
      </c>
      <c r="AY324" s="25" t="s">
        <v>118</v>
      </c>
      <c r="BE324" s="213">
        <f>IF(N324="základní",J324,0)</f>
        <v>0</v>
      </c>
      <c r="BF324" s="213">
        <f>IF(N324="snížená",J324,0)</f>
        <v>0</v>
      </c>
      <c r="BG324" s="213">
        <f>IF(N324="zákl. přenesená",J324,0)</f>
        <v>0</v>
      </c>
      <c r="BH324" s="213">
        <f>IF(N324="sníž. přenesená",J324,0)</f>
        <v>0</v>
      </c>
      <c r="BI324" s="213">
        <f>IF(N324="nulová",J324,0)</f>
        <v>0</v>
      </c>
      <c r="BJ324" s="25" t="s">
        <v>78</v>
      </c>
      <c r="BK324" s="213">
        <f>ROUND(I324*H324,2)</f>
        <v>0</v>
      </c>
      <c r="BL324" s="25" t="s">
        <v>137</v>
      </c>
      <c r="BM324" s="25" t="s">
        <v>664</v>
      </c>
    </row>
    <row r="325" s="1" customFormat="1" ht="38.25" customHeight="1">
      <c r="B325" s="201"/>
      <c r="C325" s="202" t="s">
        <v>665</v>
      </c>
      <c r="D325" s="202" t="s">
        <v>121</v>
      </c>
      <c r="E325" s="203" t="s">
        <v>666</v>
      </c>
      <c r="F325" s="204" t="s">
        <v>667</v>
      </c>
      <c r="G325" s="205" t="s">
        <v>163</v>
      </c>
      <c r="H325" s="206">
        <v>2</v>
      </c>
      <c r="I325" s="207"/>
      <c r="J325" s="208">
        <f>ROUND(I325*H325,2)</f>
        <v>0</v>
      </c>
      <c r="K325" s="204" t="s">
        <v>182</v>
      </c>
      <c r="L325" s="47"/>
      <c r="M325" s="209" t="s">
        <v>5</v>
      </c>
      <c r="N325" s="210" t="s">
        <v>41</v>
      </c>
      <c r="O325" s="48"/>
      <c r="P325" s="211">
        <f>O325*H325</f>
        <v>0</v>
      </c>
      <c r="Q325" s="211">
        <v>0</v>
      </c>
      <c r="R325" s="211">
        <f>Q325*H325</f>
        <v>0</v>
      </c>
      <c r="S325" s="211">
        <v>0.082000000000000003</v>
      </c>
      <c r="T325" s="212">
        <f>S325*H325</f>
        <v>0.16400000000000001</v>
      </c>
      <c r="AR325" s="25" t="s">
        <v>137</v>
      </c>
      <c r="AT325" s="25" t="s">
        <v>121</v>
      </c>
      <c r="AU325" s="25" t="s">
        <v>80</v>
      </c>
      <c r="AY325" s="25" t="s">
        <v>118</v>
      </c>
      <c r="BE325" s="213">
        <f>IF(N325="základní",J325,0)</f>
        <v>0</v>
      </c>
      <c r="BF325" s="213">
        <f>IF(N325="snížená",J325,0)</f>
        <v>0</v>
      </c>
      <c r="BG325" s="213">
        <f>IF(N325="zákl. přenesená",J325,0)</f>
        <v>0</v>
      </c>
      <c r="BH325" s="213">
        <f>IF(N325="sníž. přenesená",J325,0)</f>
        <v>0</v>
      </c>
      <c r="BI325" s="213">
        <f>IF(N325="nulová",J325,0)</f>
        <v>0</v>
      </c>
      <c r="BJ325" s="25" t="s">
        <v>78</v>
      </c>
      <c r="BK325" s="213">
        <f>ROUND(I325*H325,2)</f>
        <v>0</v>
      </c>
      <c r="BL325" s="25" t="s">
        <v>137</v>
      </c>
      <c r="BM325" s="25" t="s">
        <v>668</v>
      </c>
    </row>
    <row r="326" s="1" customFormat="1" ht="51" customHeight="1">
      <c r="B326" s="201"/>
      <c r="C326" s="202" t="s">
        <v>669</v>
      </c>
      <c r="D326" s="202" t="s">
        <v>121</v>
      </c>
      <c r="E326" s="203" t="s">
        <v>670</v>
      </c>
      <c r="F326" s="204" t="s">
        <v>671</v>
      </c>
      <c r="G326" s="205" t="s">
        <v>181</v>
      </c>
      <c r="H326" s="206">
        <v>224</v>
      </c>
      <c r="I326" s="207"/>
      <c r="J326" s="208">
        <f>ROUND(I326*H326,2)</f>
        <v>0</v>
      </c>
      <c r="K326" s="204" t="s">
        <v>182</v>
      </c>
      <c r="L326" s="47"/>
      <c r="M326" s="209" t="s">
        <v>5</v>
      </c>
      <c r="N326" s="210" t="s">
        <v>41</v>
      </c>
      <c r="O326" s="48"/>
      <c r="P326" s="211">
        <f>O326*H326</f>
        <v>0</v>
      </c>
      <c r="Q326" s="211">
        <v>0</v>
      </c>
      <c r="R326" s="211">
        <f>Q326*H326</f>
        <v>0</v>
      </c>
      <c r="S326" s="211">
        <v>0</v>
      </c>
      <c r="T326" s="212">
        <f>S326*H326</f>
        <v>0</v>
      </c>
      <c r="AR326" s="25" t="s">
        <v>137</v>
      </c>
      <c r="AT326" s="25" t="s">
        <v>121</v>
      </c>
      <c r="AU326" s="25" t="s">
        <v>80</v>
      </c>
      <c r="AY326" s="25" t="s">
        <v>118</v>
      </c>
      <c r="BE326" s="213">
        <f>IF(N326="základní",J326,0)</f>
        <v>0</v>
      </c>
      <c r="BF326" s="213">
        <f>IF(N326="snížená",J326,0)</f>
        <v>0</v>
      </c>
      <c r="BG326" s="213">
        <f>IF(N326="zákl. přenesená",J326,0)</f>
        <v>0</v>
      </c>
      <c r="BH326" s="213">
        <f>IF(N326="sníž. přenesená",J326,0)</f>
        <v>0</v>
      </c>
      <c r="BI326" s="213">
        <f>IF(N326="nulová",J326,0)</f>
        <v>0</v>
      </c>
      <c r="BJ326" s="25" t="s">
        <v>78</v>
      </c>
      <c r="BK326" s="213">
        <f>ROUND(I326*H326,2)</f>
        <v>0</v>
      </c>
      <c r="BL326" s="25" t="s">
        <v>137</v>
      </c>
      <c r="BM326" s="25" t="s">
        <v>672</v>
      </c>
    </row>
    <row r="327" s="11" customFormat="1">
      <c r="B327" s="214"/>
      <c r="D327" s="215" t="s">
        <v>152</v>
      </c>
      <c r="E327" s="216" t="s">
        <v>5</v>
      </c>
      <c r="F327" s="217" t="s">
        <v>673</v>
      </c>
      <c r="H327" s="218">
        <v>224</v>
      </c>
      <c r="I327" s="219"/>
      <c r="L327" s="214"/>
      <c r="M327" s="220"/>
      <c r="N327" s="221"/>
      <c r="O327" s="221"/>
      <c r="P327" s="221"/>
      <c r="Q327" s="221"/>
      <c r="R327" s="221"/>
      <c r="S327" s="221"/>
      <c r="T327" s="222"/>
      <c r="AT327" s="216" t="s">
        <v>152</v>
      </c>
      <c r="AU327" s="216" t="s">
        <v>80</v>
      </c>
      <c r="AV327" s="11" t="s">
        <v>80</v>
      </c>
      <c r="AW327" s="11" t="s">
        <v>34</v>
      </c>
      <c r="AX327" s="11" t="s">
        <v>78</v>
      </c>
      <c r="AY327" s="216" t="s">
        <v>118</v>
      </c>
    </row>
    <row r="328" s="1" customFormat="1" ht="38.25" customHeight="1">
      <c r="B328" s="201"/>
      <c r="C328" s="202" t="s">
        <v>674</v>
      </c>
      <c r="D328" s="202" t="s">
        <v>121</v>
      </c>
      <c r="E328" s="203" t="s">
        <v>675</v>
      </c>
      <c r="F328" s="204" t="s">
        <v>676</v>
      </c>
      <c r="G328" s="205" t="s">
        <v>181</v>
      </c>
      <c r="H328" s="206">
        <v>1.2</v>
      </c>
      <c r="I328" s="207"/>
      <c r="J328" s="208">
        <f>ROUND(I328*H328,2)</f>
        <v>0</v>
      </c>
      <c r="K328" s="204" t="s">
        <v>5</v>
      </c>
      <c r="L328" s="47"/>
      <c r="M328" s="209" t="s">
        <v>5</v>
      </c>
      <c r="N328" s="210" t="s">
        <v>41</v>
      </c>
      <c r="O328" s="48"/>
      <c r="P328" s="211">
        <f>O328*H328</f>
        <v>0</v>
      </c>
      <c r="Q328" s="211">
        <v>0</v>
      </c>
      <c r="R328" s="211">
        <f>Q328*H328</f>
        <v>0</v>
      </c>
      <c r="S328" s="211">
        <v>0</v>
      </c>
      <c r="T328" s="212">
        <f>S328*H328</f>
        <v>0</v>
      </c>
      <c r="AR328" s="25" t="s">
        <v>137</v>
      </c>
      <c r="AT328" s="25" t="s">
        <v>121</v>
      </c>
      <c r="AU328" s="25" t="s">
        <v>80</v>
      </c>
      <c r="AY328" s="25" t="s">
        <v>118</v>
      </c>
      <c r="BE328" s="213">
        <f>IF(N328="základní",J328,0)</f>
        <v>0</v>
      </c>
      <c r="BF328" s="213">
        <f>IF(N328="snížená",J328,0)</f>
        <v>0</v>
      </c>
      <c r="BG328" s="213">
        <f>IF(N328="zákl. přenesená",J328,0)</f>
        <v>0</v>
      </c>
      <c r="BH328" s="213">
        <f>IF(N328="sníž. přenesená",J328,0)</f>
        <v>0</v>
      </c>
      <c r="BI328" s="213">
        <f>IF(N328="nulová",J328,0)</f>
        <v>0</v>
      </c>
      <c r="BJ328" s="25" t="s">
        <v>78</v>
      </c>
      <c r="BK328" s="213">
        <f>ROUND(I328*H328,2)</f>
        <v>0</v>
      </c>
      <c r="BL328" s="25" t="s">
        <v>137</v>
      </c>
      <c r="BM328" s="25" t="s">
        <v>677</v>
      </c>
    </row>
    <row r="329" s="11" customFormat="1">
      <c r="B329" s="214"/>
      <c r="D329" s="215" t="s">
        <v>152</v>
      </c>
      <c r="E329" s="216" t="s">
        <v>5</v>
      </c>
      <c r="F329" s="217" t="s">
        <v>678</v>
      </c>
      <c r="H329" s="218">
        <v>1.2</v>
      </c>
      <c r="I329" s="219"/>
      <c r="L329" s="214"/>
      <c r="M329" s="220"/>
      <c r="N329" s="221"/>
      <c r="O329" s="221"/>
      <c r="P329" s="221"/>
      <c r="Q329" s="221"/>
      <c r="R329" s="221"/>
      <c r="S329" s="221"/>
      <c r="T329" s="222"/>
      <c r="AT329" s="216" t="s">
        <v>152</v>
      </c>
      <c r="AU329" s="216" t="s">
        <v>80</v>
      </c>
      <c r="AV329" s="11" t="s">
        <v>80</v>
      </c>
      <c r="AW329" s="11" t="s">
        <v>34</v>
      </c>
      <c r="AX329" s="11" t="s">
        <v>78</v>
      </c>
      <c r="AY329" s="216" t="s">
        <v>118</v>
      </c>
    </row>
    <row r="330" s="1" customFormat="1" ht="51" customHeight="1">
      <c r="B330" s="201"/>
      <c r="C330" s="202" t="s">
        <v>679</v>
      </c>
      <c r="D330" s="202" t="s">
        <v>121</v>
      </c>
      <c r="E330" s="203" t="s">
        <v>680</v>
      </c>
      <c r="F330" s="204" t="s">
        <v>681</v>
      </c>
      <c r="G330" s="205" t="s">
        <v>181</v>
      </c>
      <c r="H330" s="206">
        <v>49.630000000000003</v>
      </c>
      <c r="I330" s="207"/>
      <c r="J330" s="208">
        <f>ROUND(I330*H330,2)</f>
        <v>0</v>
      </c>
      <c r="K330" s="204" t="s">
        <v>182</v>
      </c>
      <c r="L330" s="47"/>
      <c r="M330" s="209" t="s">
        <v>5</v>
      </c>
      <c r="N330" s="210" t="s">
        <v>41</v>
      </c>
      <c r="O330" s="48"/>
      <c r="P330" s="211">
        <f>O330*H330</f>
        <v>0</v>
      </c>
      <c r="Q330" s="211">
        <v>0</v>
      </c>
      <c r="R330" s="211">
        <f>Q330*H330</f>
        <v>0</v>
      </c>
      <c r="S330" s="211">
        <v>0</v>
      </c>
      <c r="T330" s="212">
        <f>S330*H330</f>
        <v>0</v>
      </c>
      <c r="AR330" s="25" t="s">
        <v>137</v>
      </c>
      <c r="AT330" s="25" t="s">
        <v>121</v>
      </c>
      <c r="AU330" s="25" t="s">
        <v>80</v>
      </c>
      <c r="AY330" s="25" t="s">
        <v>118</v>
      </c>
      <c r="BE330" s="213">
        <f>IF(N330="základní",J330,0)</f>
        <v>0</v>
      </c>
      <c r="BF330" s="213">
        <f>IF(N330="snížená",J330,0)</f>
        <v>0</v>
      </c>
      <c r="BG330" s="213">
        <f>IF(N330="zákl. přenesená",J330,0)</f>
        <v>0</v>
      </c>
      <c r="BH330" s="213">
        <f>IF(N330="sníž. přenesená",J330,0)</f>
        <v>0</v>
      </c>
      <c r="BI330" s="213">
        <f>IF(N330="nulová",J330,0)</f>
        <v>0</v>
      </c>
      <c r="BJ330" s="25" t="s">
        <v>78</v>
      </c>
      <c r="BK330" s="213">
        <f>ROUND(I330*H330,2)</f>
        <v>0</v>
      </c>
      <c r="BL330" s="25" t="s">
        <v>137</v>
      </c>
      <c r="BM330" s="25" t="s">
        <v>682</v>
      </c>
    </row>
    <row r="331" s="11" customFormat="1">
      <c r="B331" s="214"/>
      <c r="D331" s="215" t="s">
        <v>152</v>
      </c>
      <c r="E331" s="216" t="s">
        <v>5</v>
      </c>
      <c r="F331" s="217" t="s">
        <v>683</v>
      </c>
      <c r="H331" s="218">
        <v>49.630000000000003</v>
      </c>
      <c r="I331" s="219"/>
      <c r="L331" s="214"/>
      <c r="M331" s="220"/>
      <c r="N331" s="221"/>
      <c r="O331" s="221"/>
      <c r="P331" s="221"/>
      <c r="Q331" s="221"/>
      <c r="R331" s="221"/>
      <c r="S331" s="221"/>
      <c r="T331" s="222"/>
      <c r="AT331" s="216" t="s">
        <v>152</v>
      </c>
      <c r="AU331" s="216" t="s">
        <v>80</v>
      </c>
      <c r="AV331" s="11" t="s">
        <v>80</v>
      </c>
      <c r="AW331" s="11" t="s">
        <v>34</v>
      </c>
      <c r="AX331" s="11" t="s">
        <v>78</v>
      </c>
      <c r="AY331" s="216" t="s">
        <v>118</v>
      </c>
    </row>
    <row r="332" s="1" customFormat="1" ht="16.5" customHeight="1">
      <c r="B332" s="201"/>
      <c r="C332" s="250" t="s">
        <v>684</v>
      </c>
      <c r="D332" s="250" t="s">
        <v>364</v>
      </c>
      <c r="E332" s="251" t="s">
        <v>685</v>
      </c>
      <c r="F332" s="252" t="s">
        <v>686</v>
      </c>
      <c r="G332" s="253" t="s">
        <v>163</v>
      </c>
      <c r="H332" s="254">
        <v>16.129999999999999</v>
      </c>
      <c r="I332" s="255"/>
      <c r="J332" s="256">
        <f>ROUND(I332*H332,2)</f>
        <v>0</v>
      </c>
      <c r="K332" s="252" t="s">
        <v>5</v>
      </c>
      <c r="L332" s="257"/>
      <c r="M332" s="258" t="s">
        <v>5</v>
      </c>
      <c r="N332" s="259" t="s">
        <v>41</v>
      </c>
      <c r="O332" s="48"/>
      <c r="P332" s="211">
        <f>O332*H332</f>
        <v>0</v>
      </c>
      <c r="Q332" s="211">
        <v>0</v>
      </c>
      <c r="R332" s="211">
        <f>Q332*H332</f>
        <v>0</v>
      </c>
      <c r="S332" s="211">
        <v>0</v>
      </c>
      <c r="T332" s="212">
        <f>S332*H332</f>
        <v>0</v>
      </c>
      <c r="AR332" s="25" t="s">
        <v>154</v>
      </c>
      <c r="AT332" s="25" t="s">
        <v>364</v>
      </c>
      <c r="AU332" s="25" t="s">
        <v>80</v>
      </c>
      <c r="AY332" s="25" t="s">
        <v>118</v>
      </c>
      <c r="BE332" s="213">
        <f>IF(N332="základní",J332,0)</f>
        <v>0</v>
      </c>
      <c r="BF332" s="213">
        <f>IF(N332="snížená",J332,0)</f>
        <v>0</v>
      </c>
      <c r="BG332" s="213">
        <f>IF(N332="zákl. přenesená",J332,0)</f>
        <v>0</v>
      </c>
      <c r="BH332" s="213">
        <f>IF(N332="sníž. přenesená",J332,0)</f>
        <v>0</v>
      </c>
      <c r="BI332" s="213">
        <f>IF(N332="nulová",J332,0)</f>
        <v>0</v>
      </c>
      <c r="BJ332" s="25" t="s">
        <v>78</v>
      </c>
      <c r="BK332" s="213">
        <f>ROUND(I332*H332,2)</f>
        <v>0</v>
      </c>
      <c r="BL332" s="25" t="s">
        <v>137</v>
      </c>
      <c r="BM332" s="25" t="s">
        <v>687</v>
      </c>
    </row>
    <row r="333" s="11" customFormat="1">
      <c r="B333" s="214"/>
      <c r="D333" s="215" t="s">
        <v>152</v>
      </c>
      <c r="E333" s="216" t="s">
        <v>5</v>
      </c>
      <c r="F333" s="217" t="s">
        <v>688</v>
      </c>
      <c r="H333" s="218">
        <v>15.555999999999999</v>
      </c>
      <c r="I333" s="219"/>
      <c r="L333" s="214"/>
      <c r="M333" s="220"/>
      <c r="N333" s="221"/>
      <c r="O333" s="221"/>
      <c r="P333" s="221"/>
      <c r="Q333" s="221"/>
      <c r="R333" s="221"/>
      <c r="S333" s="221"/>
      <c r="T333" s="222"/>
      <c r="AT333" s="216" t="s">
        <v>152</v>
      </c>
      <c r="AU333" s="216" t="s">
        <v>80</v>
      </c>
      <c r="AV333" s="11" t="s">
        <v>80</v>
      </c>
      <c r="AW333" s="11" t="s">
        <v>34</v>
      </c>
      <c r="AX333" s="11" t="s">
        <v>70</v>
      </c>
      <c r="AY333" s="216" t="s">
        <v>118</v>
      </c>
    </row>
    <row r="334" s="11" customFormat="1">
      <c r="B334" s="214"/>
      <c r="D334" s="215" t="s">
        <v>152</v>
      </c>
      <c r="E334" s="216" t="s">
        <v>5</v>
      </c>
      <c r="F334" s="217" t="s">
        <v>689</v>
      </c>
      <c r="H334" s="218">
        <v>0.10299999999999999</v>
      </c>
      <c r="I334" s="219"/>
      <c r="L334" s="214"/>
      <c r="M334" s="220"/>
      <c r="N334" s="221"/>
      <c r="O334" s="221"/>
      <c r="P334" s="221"/>
      <c r="Q334" s="221"/>
      <c r="R334" s="221"/>
      <c r="S334" s="221"/>
      <c r="T334" s="222"/>
      <c r="AT334" s="216" t="s">
        <v>152</v>
      </c>
      <c r="AU334" s="216" t="s">
        <v>80</v>
      </c>
      <c r="AV334" s="11" t="s">
        <v>80</v>
      </c>
      <c r="AW334" s="11" t="s">
        <v>34</v>
      </c>
      <c r="AX334" s="11" t="s">
        <v>70</v>
      </c>
      <c r="AY334" s="216" t="s">
        <v>118</v>
      </c>
    </row>
    <row r="335" s="14" customFormat="1">
      <c r="B335" s="242"/>
      <c r="D335" s="215" t="s">
        <v>152</v>
      </c>
      <c r="E335" s="243" t="s">
        <v>5</v>
      </c>
      <c r="F335" s="244" t="s">
        <v>320</v>
      </c>
      <c r="H335" s="245">
        <v>15.659000000000001</v>
      </c>
      <c r="I335" s="246"/>
      <c r="L335" s="242"/>
      <c r="M335" s="247"/>
      <c r="N335" s="248"/>
      <c r="O335" s="248"/>
      <c r="P335" s="248"/>
      <c r="Q335" s="248"/>
      <c r="R335" s="248"/>
      <c r="S335" s="248"/>
      <c r="T335" s="249"/>
      <c r="AT335" s="243" t="s">
        <v>152</v>
      </c>
      <c r="AU335" s="243" t="s">
        <v>80</v>
      </c>
      <c r="AV335" s="14" t="s">
        <v>133</v>
      </c>
      <c r="AW335" s="14" t="s">
        <v>34</v>
      </c>
      <c r="AX335" s="14" t="s">
        <v>70</v>
      </c>
      <c r="AY335" s="243" t="s">
        <v>118</v>
      </c>
    </row>
    <row r="336" s="11" customFormat="1">
      <c r="B336" s="214"/>
      <c r="D336" s="215" t="s">
        <v>152</v>
      </c>
      <c r="E336" s="216" t="s">
        <v>5</v>
      </c>
      <c r="F336" s="217" t="s">
        <v>690</v>
      </c>
      <c r="H336" s="218">
        <v>16.129999999999999</v>
      </c>
      <c r="I336" s="219"/>
      <c r="L336" s="214"/>
      <c r="M336" s="220"/>
      <c r="N336" s="221"/>
      <c r="O336" s="221"/>
      <c r="P336" s="221"/>
      <c r="Q336" s="221"/>
      <c r="R336" s="221"/>
      <c r="S336" s="221"/>
      <c r="T336" s="222"/>
      <c r="AT336" s="216" t="s">
        <v>152</v>
      </c>
      <c r="AU336" s="216" t="s">
        <v>80</v>
      </c>
      <c r="AV336" s="11" t="s">
        <v>80</v>
      </c>
      <c r="AW336" s="11" t="s">
        <v>34</v>
      </c>
      <c r="AX336" s="11" t="s">
        <v>78</v>
      </c>
      <c r="AY336" s="216" t="s">
        <v>118</v>
      </c>
    </row>
    <row r="337" s="10" customFormat="1" ht="29.88" customHeight="1">
      <c r="B337" s="188"/>
      <c r="D337" s="189" t="s">
        <v>69</v>
      </c>
      <c r="E337" s="199" t="s">
        <v>691</v>
      </c>
      <c r="F337" s="199" t="s">
        <v>692</v>
      </c>
      <c r="I337" s="191"/>
      <c r="J337" s="200">
        <f>BK337</f>
        <v>0</v>
      </c>
      <c r="L337" s="188"/>
      <c r="M337" s="193"/>
      <c r="N337" s="194"/>
      <c r="O337" s="194"/>
      <c r="P337" s="195">
        <f>SUM(P338:P369)</f>
        <v>0</v>
      </c>
      <c r="Q337" s="194"/>
      <c r="R337" s="195">
        <f>SUM(R338:R369)</f>
        <v>0</v>
      </c>
      <c r="S337" s="194"/>
      <c r="T337" s="196">
        <f>SUM(T338:T369)</f>
        <v>0</v>
      </c>
      <c r="AR337" s="189" t="s">
        <v>78</v>
      </c>
      <c r="AT337" s="197" t="s">
        <v>69</v>
      </c>
      <c r="AU337" s="197" t="s">
        <v>78</v>
      </c>
      <c r="AY337" s="189" t="s">
        <v>118</v>
      </c>
      <c r="BK337" s="198">
        <f>SUM(BK338:BK369)</f>
        <v>0</v>
      </c>
    </row>
    <row r="338" s="1" customFormat="1" ht="25.5" customHeight="1">
      <c r="B338" s="201"/>
      <c r="C338" s="202" t="s">
        <v>693</v>
      </c>
      <c r="D338" s="202" t="s">
        <v>121</v>
      </c>
      <c r="E338" s="203" t="s">
        <v>694</v>
      </c>
      <c r="F338" s="204" t="s">
        <v>695</v>
      </c>
      <c r="G338" s="205" t="s">
        <v>342</v>
      </c>
      <c r="H338" s="206">
        <v>184.16</v>
      </c>
      <c r="I338" s="207"/>
      <c r="J338" s="208">
        <f>ROUND(I338*H338,2)</f>
        <v>0</v>
      </c>
      <c r="K338" s="204" t="s">
        <v>182</v>
      </c>
      <c r="L338" s="47"/>
      <c r="M338" s="209" t="s">
        <v>5</v>
      </c>
      <c r="N338" s="210" t="s">
        <v>41</v>
      </c>
      <c r="O338" s="48"/>
      <c r="P338" s="211">
        <f>O338*H338</f>
        <v>0</v>
      </c>
      <c r="Q338" s="211">
        <v>0</v>
      </c>
      <c r="R338" s="211">
        <f>Q338*H338</f>
        <v>0</v>
      </c>
      <c r="S338" s="211">
        <v>0</v>
      </c>
      <c r="T338" s="212">
        <f>S338*H338</f>
        <v>0</v>
      </c>
      <c r="AR338" s="25" t="s">
        <v>137</v>
      </c>
      <c r="AT338" s="25" t="s">
        <v>121</v>
      </c>
      <c r="AU338" s="25" t="s">
        <v>80</v>
      </c>
      <c r="AY338" s="25" t="s">
        <v>118</v>
      </c>
      <c r="BE338" s="213">
        <f>IF(N338="základní",J338,0)</f>
        <v>0</v>
      </c>
      <c r="BF338" s="213">
        <f>IF(N338="snížená",J338,0)</f>
        <v>0</v>
      </c>
      <c r="BG338" s="213">
        <f>IF(N338="zákl. přenesená",J338,0)</f>
        <v>0</v>
      </c>
      <c r="BH338" s="213">
        <f>IF(N338="sníž. přenesená",J338,0)</f>
        <v>0</v>
      </c>
      <c r="BI338" s="213">
        <f>IF(N338="nulová",J338,0)</f>
        <v>0</v>
      </c>
      <c r="BJ338" s="25" t="s">
        <v>78</v>
      </c>
      <c r="BK338" s="213">
        <f>ROUND(I338*H338,2)</f>
        <v>0</v>
      </c>
      <c r="BL338" s="25" t="s">
        <v>137</v>
      </c>
      <c r="BM338" s="25" t="s">
        <v>696</v>
      </c>
    </row>
    <row r="339" s="11" customFormat="1">
      <c r="B339" s="214"/>
      <c r="D339" s="215" t="s">
        <v>152</v>
      </c>
      <c r="E339" s="216" t="s">
        <v>5</v>
      </c>
      <c r="F339" s="217" t="s">
        <v>697</v>
      </c>
      <c r="H339" s="218">
        <v>9.6099999999999994</v>
      </c>
      <c r="I339" s="219"/>
      <c r="L339" s="214"/>
      <c r="M339" s="220"/>
      <c r="N339" s="221"/>
      <c r="O339" s="221"/>
      <c r="P339" s="221"/>
      <c r="Q339" s="221"/>
      <c r="R339" s="221"/>
      <c r="S339" s="221"/>
      <c r="T339" s="222"/>
      <c r="AT339" s="216" t="s">
        <v>152</v>
      </c>
      <c r="AU339" s="216" t="s">
        <v>80</v>
      </c>
      <c r="AV339" s="11" t="s">
        <v>80</v>
      </c>
      <c r="AW339" s="11" t="s">
        <v>34</v>
      </c>
      <c r="AX339" s="11" t="s">
        <v>70</v>
      </c>
      <c r="AY339" s="216" t="s">
        <v>118</v>
      </c>
    </row>
    <row r="340" s="11" customFormat="1">
      <c r="B340" s="214"/>
      <c r="D340" s="215" t="s">
        <v>152</v>
      </c>
      <c r="E340" s="216" t="s">
        <v>5</v>
      </c>
      <c r="F340" s="217" t="s">
        <v>698</v>
      </c>
      <c r="H340" s="218">
        <v>93.060000000000002</v>
      </c>
      <c r="I340" s="219"/>
      <c r="L340" s="214"/>
      <c r="M340" s="220"/>
      <c r="N340" s="221"/>
      <c r="O340" s="221"/>
      <c r="P340" s="221"/>
      <c r="Q340" s="221"/>
      <c r="R340" s="221"/>
      <c r="S340" s="221"/>
      <c r="T340" s="222"/>
      <c r="AT340" s="216" t="s">
        <v>152</v>
      </c>
      <c r="AU340" s="216" t="s">
        <v>80</v>
      </c>
      <c r="AV340" s="11" t="s">
        <v>80</v>
      </c>
      <c r="AW340" s="11" t="s">
        <v>34</v>
      </c>
      <c r="AX340" s="11" t="s">
        <v>70</v>
      </c>
      <c r="AY340" s="216" t="s">
        <v>118</v>
      </c>
    </row>
    <row r="341" s="11" customFormat="1">
      <c r="B341" s="214"/>
      <c r="D341" s="215" t="s">
        <v>152</v>
      </c>
      <c r="E341" s="216" t="s">
        <v>5</v>
      </c>
      <c r="F341" s="217" t="s">
        <v>699</v>
      </c>
      <c r="H341" s="218">
        <v>20.16</v>
      </c>
      <c r="I341" s="219"/>
      <c r="L341" s="214"/>
      <c r="M341" s="220"/>
      <c r="N341" s="221"/>
      <c r="O341" s="221"/>
      <c r="P341" s="221"/>
      <c r="Q341" s="221"/>
      <c r="R341" s="221"/>
      <c r="S341" s="221"/>
      <c r="T341" s="222"/>
      <c r="AT341" s="216" t="s">
        <v>152</v>
      </c>
      <c r="AU341" s="216" t="s">
        <v>80</v>
      </c>
      <c r="AV341" s="11" t="s">
        <v>80</v>
      </c>
      <c r="AW341" s="11" t="s">
        <v>34</v>
      </c>
      <c r="AX341" s="11" t="s">
        <v>70</v>
      </c>
      <c r="AY341" s="216" t="s">
        <v>118</v>
      </c>
    </row>
    <row r="342" s="11" customFormat="1">
      <c r="B342" s="214"/>
      <c r="D342" s="215" t="s">
        <v>152</v>
      </c>
      <c r="E342" s="216" t="s">
        <v>5</v>
      </c>
      <c r="F342" s="217" t="s">
        <v>700</v>
      </c>
      <c r="H342" s="218">
        <v>8.8000000000000007</v>
      </c>
      <c r="I342" s="219"/>
      <c r="L342" s="214"/>
      <c r="M342" s="220"/>
      <c r="N342" s="221"/>
      <c r="O342" s="221"/>
      <c r="P342" s="221"/>
      <c r="Q342" s="221"/>
      <c r="R342" s="221"/>
      <c r="S342" s="221"/>
      <c r="T342" s="222"/>
      <c r="AT342" s="216" t="s">
        <v>152</v>
      </c>
      <c r="AU342" s="216" t="s">
        <v>80</v>
      </c>
      <c r="AV342" s="11" t="s">
        <v>80</v>
      </c>
      <c r="AW342" s="11" t="s">
        <v>34</v>
      </c>
      <c r="AX342" s="11" t="s">
        <v>70</v>
      </c>
      <c r="AY342" s="216" t="s">
        <v>118</v>
      </c>
    </row>
    <row r="343" s="14" customFormat="1">
      <c r="B343" s="242"/>
      <c r="D343" s="215" t="s">
        <v>152</v>
      </c>
      <c r="E343" s="243" t="s">
        <v>5</v>
      </c>
      <c r="F343" s="244" t="s">
        <v>320</v>
      </c>
      <c r="H343" s="245">
        <v>131.63</v>
      </c>
      <c r="I343" s="246"/>
      <c r="L343" s="242"/>
      <c r="M343" s="247"/>
      <c r="N343" s="248"/>
      <c r="O343" s="248"/>
      <c r="P343" s="248"/>
      <c r="Q343" s="248"/>
      <c r="R343" s="248"/>
      <c r="S343" s="248"/>
      <c r="T343" s="249"/>
      <c r="AT343" s="243" t="s">
        <v>152</v>
      </c>
      <c r="AU343" s="243" t="s">
        <v>80</v>
      </c>
      <c r="AV343" s="14" t="s">
        <v>133</v>
      </c>
      <c r="AW343" s="14" t="s">
        <v>34</v>
      </c>
      <c r="AX343" s="14" t="s">
        <v>70</v>
      </c>
      <c r="AY343" s="243" t="s">
        <v>118</v>
      </c>
    </row>
    <row r="344" s="11" customFormat="1">
      <c r="B344" s="214"/>
      <c r="D344" s="215" t="s">
        <v>152</v>
      </c>
      <c r="E344" s="216" t="s">
        <v>5</v>
      </c>
      <c r="F344" s="217" t="s">
        <v>701</v>
      </c>
      <c r="H344" s="218">
        <v>52.530000000000001</v>
      </c>
      <c r="I344" s="219"/>
      <c r="L344" s="214"/>
      <c r="M344" s="220"/>
      <c r="N344" s="221"/>
      <c r="O344" s="221"/>
      <c r="P344" s="221"/>
      <c r="Q344" s="221"/>
      <c r="R344" s="221"/>
      <c r="S344" s="221"/>
      <c r="T344" s="222"/>
      <c r="AT344" s="216" t="s">
        <v>152</v>
      </c>
      <c r="AU344" s="216" t="s">
        <v>80</v>
      </c>
      <c r="AV344" s="11" t="s">
        <v>80</v>
      </c>
      <c r="AW344" s="11" t="s">
        <v>34</v>
      </c>
      <c r="AX344" s="11" t="s">
        <v>70</v>
      </c>
      <c r="AY344" s="216" t="s">
        <v>118</v>
      </c>
    </row>
    <row r="345" s="13" customFormat="1">
      <c r="B345" s="234"/>
      <c r="D345" s="215" t="s">
        <v>152</v>
      </c>
      <c r="E345" s="235" t="s">
        <v>5</v>
      </c>
      <c r="F345" s="236" t="s">
        <v>195</v>
      </c>
      <c r="H345" s="237">
        <v>184.16</v>
      </c>
      <c r="I345" s="238"/>
      <c r="L345" s="234"/>
      <c r="M345" s="239"/>
      <c r="N345" s="240"/>
      <c r="O345" s="240"/>
      <c r="P345" s="240"/>
      <c r="Q345" s="240"/>
      <c r="R345" s="240"/>
      <c r="S345" s="240"/>
      <c r="T345" s="241"/>
      <c r="AT345" s="235" t="s">
        <v>152</v>
      </c>
      <c r="AU345" s="235" t="s">
        <v>80</v>
      </c>
      <c r="AV345" s="13" t="s">
        <v>137</v>
      </c>
      <c r="AW345" s="13" t="s">
        <v>34</v>
      </c>
      <c r="AX345" s="13" t="s">
        <v>78</v>
      </c>
      <c r="AY345" s="235" t="s">
        <v>118</v>
      </c>
    </row>
    <row r="346" s="1" customFormat="1" ht="38.25" customHeight="1">
      <c r="B346" s="201"/>
      <c r="C346" s="202" t="s">
        <v>702</v>
      </c>
      <c r="D346" s="202" t="s">
        <v>121</v>
      </c>
      <c r="E346" s="203" t="s">
        <v>703</v>
      </c>
      <c r="F346" s="204" t="s">
        <v>704</v>
      </c>
      <c r="G346" s="205" t="s">
        <v>342</v>
      </c>
      <c r="H346" s="206">
        <v>1586.26</v>
      </c>
      <c r="I346" s="207"/>
      <c r="J346" s="208">
        <f>ROUND(I346*H346,2)</f>
        <v>0</v>
      </c>
      <c r="K346" s="204" t="s">
        <v>182</v>
      </c>
      <c r="L346" s="47"/>
      <c r="M346" s="209" t="s">
        <v>5</v>
      </c>
      <c r="N346" s="210" t="s">
        <v>41</v>
      </c>
      <c r="O346" s="48"/>
      <c r="P346" s="211">
        <f>O346*H346</f>
        <v>0</v>
      </c>
      <c r="Q346" s="211">
        <v>0</v>
      </c>
      <c r="R346" s="211">
        <f>Q346*H346</f>
        <v>0</v>
      </c>
      <c r="S346" s="211">
        <v>0</v>
      </c>
      <c r="T346" s="212">
        <f>S346*H346</f>
        <v>0</v>
      </c>
      <c r="AR346" s="25" t="s">
        <v>137</v>
      </c>
      <c r="AT346" s="25" t="s">
        <v>121</v>
      </c>
      <c r="AU346" s="25" t="s">
        <v>80</v>
      </c>
      <c r="AY346" s="25" t="s">
        <v>118</v>
      </c>
      <c r="BE346" s="213">
        <f>IF(N346="základní",J346,0)</f>
        <v>0</v>
      </c>
      <c r="BF346" s="213">
        <f>IF(N346="snížená",J346,0)</f>
        <v>0</v>
      </c>
      <c r="BG346" s="213">
        <f>IF(N346="zákl. přenesená",J346,0)</f>
        <v>0</v>
      </c>
      <c r="BH346" s="213">
        <f>IF(N346="sníž. přenesená",J346,0)</f>
        <v>0</v>
      </c>
      <c r="BI346" s="213">
        <f>IF(N346="nulová",J346,0)</f>
        <v>0</v>
      </c>
      <c r="BJ346" s="25" t="s">
        <v>78</v>
      </c>
      <c r="BK346" s="213">
        <f>ROUND(I346*H346,2)</f>
        <v>0</v>
      </c>
      <c r="BL346" s="25" t="s">
        <v>137</v>
      </c>
      <c r="BM346" s="25" t="s">
        <v>705</v>
      </c>
    </row>
    <row r="347" s="11" customFormat="1">
      <c r="B347" s="214"/>
      <c r="D347" s="215" t="s">
        <v>152</v>
      </c>
      <c r="E347" s="216" t="s">
        <v>5</v>
      </c>
      <c r="F347" s="217" t="s">
        <v>706</v>
      </c>
      <c r="H347" s="218">
        <v>122.02</v>
      </c>
      <c r="I347" s="219"/>
      <c r="L347" s="214"/>
      <c r="M347" s="220"/>
      <c r="N347" s="221"/>
      <c r="O347" s="221"/>
      <c r="P347" s="221"/>
      <c r="Q347" s="221"/>
      <c r="R347" s="221"/>
      <c r="S347" s="221"/>
      <c r="T347" s="222"/>
      <c r="AT347" s="216" t="s">
        <v>152</v>
      </c>
      <c r="AU347" s="216" t="s">
        <v>80</v>
      </c>
      <c r="AV347" s="11" t="s">
        <v>80</v>
      </c>
      <c r="AW347" s="11" t="s">
        <v>34</v>
      </c>
      <c r="AX347" s="11" t="s">
        <v>70</v>
      </c>
      <c r="AY347" s="216" t="s">
        <v>118</v>
      </c>
    </row>
    <row r="348" s="14" customFormat="1">
      <c r="B348" s="242"/>
      <c r="D348" s="215" t="s">
        <v>152</v>
      </c>
      <c r="E348" s="243" t="s">
        <v>5</v>
      </c>
      <c r="F348" s="244" t="s">
        <v>320</v>
      </c>
      <c r="H348" s="245">
        <v>122.02</v>
      </c>
      <c r="I348" s="246"/>
      <c r="L348" s="242"/>
      <c r="M348" s="247"/>
      <c r="N348" s="248"/>
      <c r="O348" s="248"/>
      <c r="P348" s="248"/>
      <c r="Q348" s="248"/>
      <c r="R348" s="248"/>
      <c r="S348" s="248"/>
      <c r="T348" s="249"/>
      <c r="AT348" s="243" t="s">
        <v>152</v>
      </c>
      <c r="AU348" s="243" t="s">
        <v>80</v>
      </c>
      <c r="AV348" s="14" t="s">
        <v>133</v>
      </c>
      <c r="AW348" s="14" t="s">
        <v>34</v>
      </c>
      <c r="AX348" s="14" t="s">
        <v>70</v>
      </c>
      <c r="AY348" s="243" t="s">
        <v>118</v>
      </c>
    </row>
    <row r="349" s="11" customFormat="1">
      <c r="B349" s="214"/>
      <c r="D349" s="215" t="s">
        <v>152</v>
      </c>
      <c r="E349" s="216" t="s">
        <v>5</v>
      </c>
      <c r="F349" s="217" t="s">
        <v>707</v>
      </c>
      <c r="H349" s="218">
        <v>1586.26</v>
      </c>
      <c r="I349" s="219"/>
      <c r="L349" s="214"/>
      <c r="M349" s="220"/>
      <c r="N349" s="221"/>
      <c r="O349" s="221"/>
      <c r="P349" s="221"/>
      <c r="Q349" s="221"/>
      <c r="R349" s="221"/>
      <c r="S349" s="221"/>
      <c r="T349" s="222"/>
      <c r="AT349" s="216" t="s">
        <v>152</v>
      </c>
      <c r="AU349" s="216" t="s">
        <v>80</v>
      </c>
      <c r="AV349" s="11" t="s">
        <v>80</v>
      </c>
      <c r="AW349" s="11" t="s">
        <v>34</v>
      </c>
      <c r="AX349" s="11" t="s">
        <v>78</v>
      </c>
      <c r="AY349" s="216" t="s">
        <v>118</v>
      </c>
    </row>
    <row r="350" s="1" customFormat="1" ht="38.25" customHeight="1">
      <c r="B350" s="201"/>
      <c r="C350" s="202" t="s">
        <v>708</v>
      </c>
      <c r="D350" s="202" t="s">
        <v>121</v>
      </c>
      <c r="E350" s="203" t="s">
        <v>709</v>
      </c>
      <c r="F350" s="204" t="s">
        <v>710</v>
      </c>
      <c r="G350" s="205" t="s">
        <v>342</v>
      </c>
      <c r="H350" s="206">
        <v>112.98</v>
      </c>
      <c r="I350" s="207"/>
      <c r="J350" s="208">
        <f>ROUND(I350*H350,2)</f>
        <v>0</v>
      </c>
      <c r="K350" s="204" t="s">
        <v>182</v>
      </c>
      <c r="L350" s="47"/>
      <c r="M350" s="209" t="s">
        <v>5</v>
      </c>
      <c r="N350" s="210" t="s">
        <v>41</v>
      </c>
      <c r="O350" s="48"/>
      <c r="P350" s="211">
        <f>O350*H350</f>
        <v>0</v>
      </c>
      <c r="Q350" s="211">
        <v>0</v>
      </c>
      <c r="R350" s="211">
        <f>Q350*H350</f>
        <v>0</v>
      </c>
      <c r="S350" s="211">
        <v>0</v>
      </c>
      <c r="T350" s="212">
        <f>S350*H350</f>
        <v>0</v>
      </c>
      <c r="AR350" s="25" t="s">
        <v>137</v>
      </c>
      <c r="AT350" s="25" t="s">
        <v>121</v>
      </c>
      <c r="AU350" s="25" t="s">
        <v>80</v>
      </c>
      <c r="AY350" s="25" t="s">
        <v>118</v>
      </c>
      <c r="BE350" s="213">
        <f>IF(N350="základní",J350,0)</f>
        <v>0</v>
      </c>
      <c r="BF350" s="213">
        <f>IF(N350="snížená",J350,0)</f>
        <v>0</v>
      </c>
      <c r="BG350" s="213">
        <f>IF(N350="zákl. přenesená",J350,0)</f>
        <v>0</v>
      </c>
      <c r="BH350" s="213">
        <f>IF(N350="sníž. přenesená",J350,0)</f>
        <v>0</v>
      </c>
      <c r="BI350" s="213">
        <f>IF(N350="nulová",J350,0)</f>
        <v>0</v>
      </c>
      <c r="BJ350" s="25" t="s">
        <v>78</v>
      </c>
      <c r="BK350" s="213">
        <f>ROUND(I350*H350,2)</f>
        <v>0</v>
      </c>
      <c r="BL350" s="25" t="s">
        <v>137</v>
      </c>
      <c r="BM350" s="25" t="s">
        <v>711</v>
      </c>
    </row>
    <row r="351" s="11" customFormat="1">
      <c r="B351" s="214"/>
      <c r="D351" s="215" t="s">
        <v>152</v>
      </c>
      <c r="E351" s="216" t="s">
        <v>5</v>
      </c>
      <c r="F351" s="217" t="s">
        <v>712</v>
      </c>
      <c r="H351" s="218">
        <v>57.119999999999997</v>
      </c>
      <c r="I351" s="219"/>
      <c r="L351" s="214"/>
      <c r="M351" s="220"/>
      <c r="N351" s="221"/>
      <c r="O351" s="221"/>
      <c r="P351" s="221"/>
      <c r="Q351" s="221"/>
      <c r="R351" s="221"/>
      <c r="S351" s="221"/>
      <c r="T351" s="222"/>
      <c r="AT351" s="216" t="s">
        <v>152</v>
      </c>
      <c r="AU351" s="216" t="s">
        <v>80</v>
      </c>
      <c r="AV351" s="11" t="s">
        <v>80</v>
      </c>
      <c r="AW351" s="11" t="s">
        <v>34</v>
      </c>
      <c r="AX351" s="11" t="s">
        <v>70</v>
      </c>
      <c r="AY351" s="216" t="s">
        <v>118</v>
      </c>
    </row>
    <row r="352" s="11" customFormat="1">
      <c r="B352" s="214"/>
      <c r="D352" s="215" t="s">
        <v>152</v>
      </c>
      <c r="E352" s="216" t="s">
        <v>5</v>
      </c>
      <c r="F352" s="217" t="s">
        <v>713</v>
      </c>
      <c r="H352" s="218">
        <v>0.31</v>
      </c>
      <c r="I352" s="219"/>
      <c r="L352" s="214"/>
      <c r="M352" s="220"/>
      <c r="N352" s="221"/>
      <c r="O352" s="221"/>
      <c r="P352" s="221"/>
      <c r="Q352" s="221"/>
      <c r="R352" s="221"/>
      <c r="S352" s="221"/>
      <c r="T352" s="222"/>
      <c r="AT352" s="216" t="s">
        <v>152</v>
      </c>
      <c r="AU352" s="216" t="s">
        <v>80</v>
      </c>
      <c r="AV352" s="11" t="s">
        <v>80</v>
      </c>
      <c r="AW352" s="11" t="s">
        <v>34</v>
      </c>
      <c r="AX352" s="11" t="s">
        <v>70</v>
      </c>
      <c r="AY352" s="216" t="s">
        <v>118</v>
      </c>
    </row>
    <row r="353" s="11" customFormat="1">
      <c r="B353" s="214"/>
      <c r="D353" s="215" t="s">
        <v>152</v>
      </c>
      <c r="E353" s="216" t="s">
        <v>5</v>
      </c>
      <c r="F353" s="217" t="s">
        <v>714</v>
      </c>
      <c r="H353" s="218">
        <v>55.189999999999998</v>
      </c>
      <c r="I353" s="219"/>
      <c r="L353" s="214"/>
      <c r="M353" s="220"/>
      <c r="N353" s="221"/>
      <c r="O353" s="221"/>
      <c r="P353" s="221"/>
      <c r="Q353" s="221"/>
      <c r="R353" s="221"/>
      <c r="S353" s="221"/>
      <c r="T353" s="222"/>
      <c r="AT353" s="216" t="s">
        <v>152</v>
      </c>
      <c r="AU353" s="216" t="s">
        <v>80</v>
      </c>
      <c r="AV353" s="11" t="s">
        <v>80</v>
      </c>
      <c r="AW353" s="11" t="s">
        <v>34</v>
      </c>
      <c r="AX353" s="11" t="s">
        <v>70</v>
      </c>
      <c r="AY353" s="216" t="s">
        <v>118</v>
      </c>
    </row>
    <row r="354" s="11" customFormat="1">
      <c r="B354" s="214"/>
      <c r="D354" s="215" t="s">
        <v>152</v>
      </c>
      <c r="E354" s="216" t="s">
        <v>5</v>
      </c>
      <c r="F354" s="217" t="s">
        <v>715</v>
      </c>
      <c r="H354" s="218">
        <v>0.16</v>
      </c>
      <c r="I354" s="219"/>
      <c r="L354" s="214"/>
      <c r="M354" s="220"/>
      <c r="N354" s="221"/>
      <c r="O354" s="221"/>
      <c r="P354" s="221"/>
      <c r="Q354" s="221"/>
      <c r="R354" s="221"/>
      <c r="S354" s="221"/>
      <c r="T354" s="222"/>
      <c r="AT354" s="216" t="s">
        <v>152</v>
      </c>
      <c r="AU354" s="216" t="s">
        <v>80</v>
      </c>
      <c r="AV354" s="11" t="s">
        <v>80</v>
      </c>
      <c r="AW354" s="11" t="s">
        <v>34</v>
      </c>
      <c r="AX354" s="11" t="s">
        <v>70</v>
      </c>
      <c r="AY354" s="216" t="s">
        <v>118</v>
      </c>
    </row>
    <row r="355" s="11" customFormat="1">
      <c r="B355" s="214"/>
      <c r="D355" s="215" t="s">
        <v>152</v>
      </c>
      <c r="E355" s="216" t="s">
        <v>5</v>
      </c>
      <c r="F355" s="217" t="s">
        <v>716</v>
      </c>
      <c r="H355" s="218">
        <v>0.20000000000000001</v>
      </c>
      <c r="I355" s="219"/>
      <c r="L355" s="214"/>
      <c r="M355" s="220"/>
      <c r="N355" s="221"/>
      <c r="O355" s="221"/>
      <c r="P355" s="221"/>
      <c r="Q355" s="221"/>
      <c r="R355" s="221"/>
      <c r="S355" s="221"/>
      <c r="T355" s="222"/>
      <c r="AT355" s="216" t="s">
        <v>152</v>
      </c>
      <c r="AU355" s="216" t="s">
        <v>80</v>
      </c>
      <c r="AV355" s="11" t="s">
        <v>80</v>
      </c>
      <c r="AW355" s="11" t="s">
        <v>34</v>
      </c>
      <c r="AX355" s="11" t="s">
        <v>70</v>
      </c>
      <c r="AY355" s="216" t="s">
        <v>118</v>
      </c>
    </row>
    <row r="356" s="13" customFormat="1">
      <c r="B356" s="234"/>
      <c r="D356" s="215" t="s">
        <v>152</v>
      </c>
      <c r="E356" s="235" t="s">
        <v>5</v>
      </c>
      <c r="F356" s="236" t="s">
        <v>195</v>
      </c>
      <c r="H356" s="237">
        <v>112.98</v>
      </c>
      <c r="I356" s="238"/>
      <c r="L356" s="234"/>
      <c r="M356" s="239"/>
      <c r="N356" s="240"/>
      <c r="O356" s="240"/>
      <c r="P356" s="240"/>
      <c r="Q356" s="240"/>
      <c r="R356" s="240"/>
      <c r="S356" s="240"/>
      <c r="T356" s="241"/>
      <c r="AT356" s="235" t="s">
        <v>152</v>
      </c>
      <c r="AU356" s="235" t="s">
        <v>80</v>
      </c>
      <c r="AV356" s="13" t="s">
        <v>137</v>
      </c>
      <c r="AW356" s="13" t="s">
        <v>34</v>
      </c>
      <c r="AX356" s="13" t="s">
        <v>78</v>
      </c>
      <c r="AY356" s="235" t="s">
        <v>118</v>
      </c>
    </row>
    <row r="357" s="1" customFormat="1" ht="51" customHeight="1">
      <c r="B357" s="201"/>
      <c r="C357" s="202" t="s">
        <v>717</v>
      </c>
      <c r="D357" s="202" t="s">
        <v>121</v>
      </c>
      <c r="E357" s="203" t="s">
        <v>718</v>
      </c>
      <c r="F357" s="204" t="s">
        <v>719</v>
      </c>
      <c r="G357" s="205" t="s">
        <v>342</v>
      </c>
      <c r="H357" s="206">
        <v>722.14999999999998</v>
      </c>
      <c r="I357" s="207"/>
      <c r="J357" s="208">
        <f>ROUND(I357*H357,2)</f>
        <v>0</v>
      </c>
      <c r="K357" s="204" t="s">
        <v>182</v>
      </c>
      <c r="L357" s="47"/>
      <c r="M357" s="209" t="s">
        <v>5</v>
      </c>
      <c r="N357" s="210" t="s">
        <v>41</v>
      </c>
      <c r="O357" s="48"/>
      <c r="P357" s="211">
        <f>O357*H357</f>
        <v>0</v>
      </c>
      <c r="Q357" s="211">
        <v>0</v>
      </c>
      <c r="R357" s="211">
        <f>Q357*H357</f>
        <v>0</v>
      </c>
      <c r="S357" s="211">
        <v>0</v>
      </c>
      <c r="T357" s="212">
        <f>S357*H357</f>
        <v>0</v>
      </c>
      <c r="AR357" s="25" t="s">
        <v>137</v>
      </c>
      <c r="AT357" s="25" t="s">
        <v>121</v>
      </c>
      <c r="AU357" s="25" t="s">
        <v>80</v>
      </c>
      <c r="AY357" s="25" t="s">
        <v>118</v>
      </c>
      <c r="BE357" s="213">
        <f>IF(N357="základní",J357,0)</f>
        <v>0</v>
      </c>
      <c r="BF357" s="213">
        <f>IF(N357="snížená",J357,0)</f>
        <v>0</v>
      </c>
      <c r="BG357" s="213">
        <f>IF(N357="zákl. přenesená",J357,0)</f>
        <v>0</v>
      </c>
      <c r="BH357" s="213">
        <f>IF(N357="sníž. přenesená",J357,0)</f>
        <v>0</v>
      </c>
      <c r="BI357" s="213">
        <f>IF(N357="nulová",J357,0)</f>
        <v>0</v>
      </c>
      <c r="BJ357" s="25" t="s">
        <v>78</v>
      </c>
      <c r="BK357" s="213">
        <f>ROUND(I357*H357,2)</f>
        <v>0</v>
      </c>
      <c r="BL357" s="25" t="s">
        <v>137</v>
      </c>
      <c r="BM357" s="25" t="s">
        <v>720</v>
      </c>
    </row>
    <row r="358" s="11" customFormat="1">
      <c r="B358" s="214"/>
      <c r="D358" s="215" t="s">
        <v>152</v>
      </c>
      <c r="E358" s="216" t="s">
        <v>5</v>
      </c>
      <c r="F358" s="217" t="s">
        <v>721</v>
      </c>
      <c r="H358" s="218">
        <v>55.549999999999997</v>
      </c>
      <c r="I358" s="219"/>
      <c r="L358" s="214"/>
      <c r="M358" s="220"/>
      <c r="N358" s="221"/>
      <c r="O358" s="221"/>
      <c r="P358" s="221"/>
      <c r="Q358" s="221"/>
      <c r="R358" s="221"/>
      <c r="S358" s="221"/>
      <c r="T358" s="222"/>
      <c r="AT358" s="216" t="s">
        <v>152</v>
      </c>
      <c r="AU358" s="216" t="s">
        <v>80</v>
      </c>
      <c r="AV358" s="11" t="s">
        <v>80</v>
      </c>
      <c r="AW358" s="11" t="s">
        <v>34</v>
      </c>
      <c r="AX358" s="11" t="s">
        <v>70</v>
      </c>
      <c r="AY358" s="216" t="s">
        <v>118</v>
      </c>
    </row>
    <row r="359" s="14" customFormat="1">
      <c r="B359" s="242"/>
      <c r="D359" s="215" t="s">
        <v>152</v>
      </c>
      <c r="E359" s="243" t="s">
        <v>5</v>
      </c>
      <c r="F359" s="244" t="s">
        <v>320</v>
      </c>
      <c r="H359" s="245">
        <v>55.549999999999997</v>
      </c>
      <c r="I359" s="246"/>
      <c r="L359" s="242"/>
      <c r="M359" s="247"/>
      <c r="N359" s="248"/>
      <c r="O359" s="248"/>
      <c r="P359" s="248"/>
      <c r="Q359" s="248"/>
      <c r="R359" s="248"/>
      <c r="S359" s="248"/>
      <c r="T359" s="249"/>
      <c r="AT359" s="243" t="s">
        <v>152</v>
      </c>
      <c r="AU359" s="243" t="s">
        <v>80</v>
      </c>
      <c r="AV359" s="14" t="s">
        <v>133</v>
      </c>
      <c r="AW359" s="14" t="s">
        <v>34</v>
      </c>
      <c r="AX359" s="14" t="s">
        <v>70</v>
      </c>
      <c r="AY359" s="243" t="s">
        <v>118</v>
      </c>
    </row>
    <row r="360" s="11" customFormat="1">
      <c r="B360" s="214"/>
      <c r="D360" s="215" t="s">
        <v>152</v>
      </c>
      <c r="E360" s="216" t="s">
        <v>5</v>
      </c>
      <c r="F360" s="217" t="s">
        <v>722</v>
      </c>
      <c r="H360" s="218">
        <v>722.14999999999998</v>
      </c>
      <c r="I360" s="219"/>
      <c r="L360" s="214"/>
      <c r="M360" s="220"/>
      <c r="N360" s="221"/>
      <c r="O360" s="221"/>
      <c r="P360" s="221"/>
      <c r="Q360" s="221"/>
      <c r="R360" s="221"/>
      <c r="S360" s="221"/>
      <c r="T360" s="222"/>
      <c r="AT360" s="216" t="s">
        <v>152</v>
      </c>
      <c r="AU360" s="216" t="s">
        <v>80</v>
      </c>
      <c r="AV360" s="11" t="s">
        <v>80</v>
      </c>
      <c r="AW360" s="11" t="s">
        <v>34</v>
      </c>
      <c r="AX360" s="11" t="s">
        <v>78</v>
      </c>
      <c r="AY360" s="216" t="s">
        <v>118</v>
      </c>
    </row>
    <row r="361" s="1" customFormat="1" ht="51" customHeight="1">
      <c r="B361" s="201"/>
      <c r="C361" s="202" t="s">
        <v>723</v>
      </c>
      <c r="D361" s="202" t="s">
        <v>121</v>
      </c>
      <c r="E361" s="203" t="s">
        <v>724</v>
      </c>
      <c r="F361" s="204" t="s">
        <v>719</v>
      </c>
      <c r="G361" s="205" t="s">
        <v>342</v>
      </c>
      <c r="H361" s="206">
        <v>67.040000000000006</v>
      </c>
      <c r="I361" s="207"/>
      <c r="J361" s="208">
        <f>ROUND(I361*H361,2)</f>
        <v>0</v>
      </c>
      <c r="K361" s="204" t="s">
        <v>182</v>
      </c>
      <c r="L361" s="47"/>
      <c r="M361" s="209" t="s">
        <v>5</v>
      </c>
      <c r="N361" s="210" t="s">
        <v>41</v>
      </c>
      <c r="O361" s="48"/>
      <c r="P361" s="211">
        <f>O361*H361</f>
        <v>0</v>
      </c>
      <c r="Q361" s="211">
        <v>0</v>
      </c>
      <c r="R361" s="211">
        <f>Q361*H361</f>
        <v>0</v>
      </c>
      <c r="S361" s="211">
        <v>0</v>
      </c>
      <c r="T361" s="212">
        <f>S361*H361</f>
        <v>0</v>
      </c>
      <c r="AR361" s="25" t="s">
        <v>137</v>
      </c>
      <c r="AT361" s="25" t="s">
        <v>121</v>
      </c>
      <c r="AU361" s="25" t="s">
        <v>80</v>
      </c>
      <c r="AY361" s="25" t="s">
        <v>118</v>
      </c>
      <c r="BE361" s="213">
        <f>IF(N361="základní",J361,0)</f>
        <v>0</v>
      </c>
      <c r="BF361" s="213">
        <f>IF(N361="snížená",J361,0)</f>
        <v>0</v>
      </c>
      <c r="BG361" s="213">
        <f>IF(N361="zákl. přenesená",J361,0)</f>
        <v>0</v>
      </c>
      <c r="BH361" s="213">
        <f>IF(N361="sníž. přenesená",J361,0)</f>
        <v>0</v>
      </c>
      <c r="BI361" s="213">
        <f>IF(N361="nulová",J361,0)</f>
        <v>0</v>
      </c>
      <c r="BJ361" s="25" t="s">
        <v>78</v>
      </c>
      <c r="BK361" s="213">
        <f>ROUND(I361*H361,2)</f>
        <v>0</v>
      </c>
      <c r="BL361" s="25" t="s">
        <v>137</v>
      </c>
      <c r="BM361" s="25" t="s">
        <v>725</v>
      </c>
    </row>
    <row r="362" s="12" customFormat="1">
      <c r="B362" s="227"/>
      <c r="D362" s="215" t="s">
        <v>152</v>
      </c>
      <c r="E362" s="228" t="s">
        <v>5</v>
      </c>
      <c r="F362" s="229" t="s">
        <v>726</v>
      </c>
      <c r="H362" s="228" t="s">
        <v>5</v>
      </c>
      <c r="I362" s="230"/>
      <c r="L362" s="227"/>
      <c r="M362" s="231"/>
      <c r="N362" s="232"/>
      <c r="O362" s="232"/>
      <c r="P362" s="232"/>
      <c r="Q362" s="232"/>
      <c r="R362" s="232"/>
      <c r="S362" s="232"/>
      <c r="T362" s="233"/>
      <c r="AT362" s="228" t="s">
        <v>152</v>
      </c>
      <c r="AU362" s="228" t="s">
        <v>80</v>
      </c>
      <c r="AV362" s="12" t="s">
        <v>78</v>
      </c>
      <c r="AW362" s="12" t="s">
        <v>34</v>
      </c>
      <c r="AX362" s="12" t="s">
        <v>70</v>
      </c>
      <c r="AY362" s="228" t="s">
        <v>118</v>
      </c>
    </row>
    <row r="363" s="11" customFormat="1">
      <c r="B363" s="214"/>
      <c r="D363" s="215" t="s">
        <v>152</v>
      </c>
      <c r="E363" s="216" t="s">
        <v>5</v>
      </c>
      <c r="F363" s="217" t="s">
        <v>727</v>
      </c>
      <c r="H363" s="218">
        <v>67.040000000000006</v>
      </c>
      <c r="I363" s="219"/>
      <c r="L363" s="214"/>
      <c r="M363" s="220"/>
      <c r="N363" s="221"/>
      <c r="O363" s="221"/>
      <c r="P363" s="221"/>
      <c r="Q363" s="221"/>
      <c r="R363" s="221"/>
      <c r="S363" s="221"/>
      <c r="T363" s="222"/>
      <c r="AT363" s="216" t="s">
        <v>152</v>
      </c>
      <c r="AU363" s="216" t="s">
        <v>80</v>
      </c>
      <c r="AV363" s="11" t="s">
        <v>80</v>
      </c>
      <c r="AW363" s="11" t="s">
        <v>34</v>
      </c>
      <c r="AX363" s="11" t="s">
        <v>78</v>
      </c>
      <c r="AY363" s="216" t="s">
        <v>118</v>
      </c>
    </row>
    <row r="364" s="1" customFormat="1" ht="25.5" customHeight="1">
      <c r="B364" s="201"/>
      <c r="C364" s="202" t="s">
        <v>728</v>
      </c>
      <c r="D364" s="202" t="s">
        <v>121</v>
      </c>
      <c r="E364" s="203" t="s">
        <v>729</v>
      </c>
      <c r="F364" s="204" t="s">
        <v>730</v>
      </c>
      <c r="G364" s="205" t="s">
        <v>342</v>
      </c>
      <c r="H364" s="206">
        <v>179.13</v>
      </c>
      <c r="I364" s="207"/>
      <c r="J364" s="208">
        <f>ROUND(I364*H364,2)</f>
        <v>0</v>
      </c>
      <c r="K364" s="204" t="s">
        <v>182</v>
      </c>
      <c r="L364" s="47"/>
      <c r="M364" s="209" t="s">
        <v>5</v>
      </c>
      <c r="N364" s="210" t="s">
        <v>41</v>
      </c>
      <c r="O364" s="48"/>
      <c r="P364" s="211">
        <f>O364*H364</f>
        <v>0</v>
      </c>
      <c r="Q364" s="211">
        <v>0</v>
      </c>
      <c r="R364" s="211">
        <f>Q364*H364</f>
        <v>0</v>
      </c>
      <c r="S364" s="211">
        <v>0</v>
      </c>
      <c r="T364" s="212">
        <f>S364*H364</f>
        <v>0</v>
      </c>
      <c r="AR364" s="25" t="s">
        <v>137</v>
      </c>
      <c r="AT364" s="25" t="s">
        <v>121</v>
      </c>
      <c r="AU364" s="25" t="s">
        <v>80</v>
      </c>
      <c r="AY364" s="25" t="s">
        <v>118</v>
      </c>
      <c r="BE364" s="213">
        <f>IF(N364="základní",J364,0)</f>
        <v>0</v>
      </c>
      <c r="BF364" s="213">
        <f>IF(N364="snížená",J364,0)</f>
        <v>0</v>
      </c>
      <c r="BG364" s="213">
        <f>IF(N364="zákl. přenesená",J364,0)</f>
        <v>0</v>
      </c>
      <c r="BH364" s="213">
        <f>IF(N364="sníž. přenesená",J364,0)</f>
        <v>0</v>
      </c>
      <c r="BI364" s="213">
        <f>IF(N364="nulová",J364,0)</f>
        <v>0</v>
      </c>
      <c r="BJ364" s="25" t="s">
        <v>78</v>
      </c>
      <c r="BK364" s="213">
        <f>ROUND(I364*H364,2)</f>
        <v>0</v>
      </c>
      <c r="BL364" s="25" t="s">
        <v>137</v>
      </c>
      <c r="BM364" s="25" t="s">
        <v>731</v>
      </c>
    </row>
    <row r="365" s="1" customFormat="1" ht="25.5" customHeight="1">
      <c r="B365" s="201"/>
      <c r="C365" s="202" t="s">
        <v>732</v>
      </c>
      <c r="D365" s="202" t="s">
        <v>121</v>
      </c>
      <c r="E365" s="203" t="s">
        <v>733</v>
      </c>
      <c r="F365" s="204" t="s">
        <v>734</v>
      </c>
      <c r="G365" s="205" t="s">
        <v>342</v>
      </c>
      <c r="H365" s="206">
        <v>112.98</v>
      </c>
      <c r="I365" s="207"/>
      <c r="J365" s="208">
        <f>ROUND(I365*H365,2)</f>
        <v>0</v>
      </c>
      <c r="K365" s="204" t="s">
        <v>182</v>
      </c>
      <c r="L365" s="47"/>
      <c r="M365" s="209" t="s">
        <v>5</v>
      </c>
      <c r="N365" s="210" t="s">
        <v>41</v>
      </c>
      <c r="O365" s="48"/>
      <c r="P365" s="211">
        <f>O365*H365</f>
        <v>0</v>
      </c>
      <c r="Q365" s="211">
        <v>0</v>
      </c>
      <c r="R365" s="211">
        <f>Q365*H365</f>
        <v>0</v>
      </c>
      <c r="S365" s="211">
        <v>0</v>
      </c>
      <c r="T365" s="212">
        <f>S365*H365</f>
        <v>0</v>
      </c>
      <c r="AR365" s="25" t="s">
        <v>137</v>
      </c>
      <c r="AT365" s="25" t="s">
        <v>121</v>
      </c>
      <c r="AU365" s="25" t="s">
        <v>80</v>
      </c>
      <c r="AY365" s="25" t="s">
        <v>118</v>
      </c>
      <c r="BE365" s="213">
        <f>IF(N365="základní",J365,0)</f>
        <v>0</v>
      </c>
      <c r="BF365" s="213">
        <f>IF(N365="snížená",J365,0)</f>
        <v>0</v>
      </c>
      <c r="BG365" s="213">
        <f>IF(N365="zákl. přenesená",J365,0)</f>
        <v>0</v>
      </c>
      <c r="BH365" s="213">
        <f>IF(N365="sníž. přenesená",J365,0)</f>
        <v>0</v>
      </c>
      <c r="BI365" s="213">
        <f>IF(N365="nulová",J365,0)</f>
        <v>0</v>
      </c>
      <c r="BJ365" s="25" t="s">
        <v>78</v>
      </c>
      <c r="BK365" s="213">
        <f>ROUND(I365*H365,2)</f>
        <v>0</v>
      </c>
      <c r="BL365" s="25" t="s">
        <v>137</v>
      </c>
      <c r="BM365" s="25" t="s">
        <v>735</v>
      </c>
    </row>
    <row r="366" s="1" customFormat="1" ht="25.5" customHeight="1">
      <c r="B366" s="201"/>
      <c r="C366" s="202" t="s">
        <v>736</v>
      </c>
      <c r="D366" s="202" t="s">
        <v>121</v>
      </c>
      <c r="E366" s="203" t="s">
        <v>737</v>
      </c>
      <c r="F366" s="204" t="s">
        <v>738</v>
      </c>
      <c r="G366" s="205" t="s">
        <v>342</v>
      </c>
      <c r="H366" s="206">
        <v>84.510000000000005</v>
      </c>
      <c r="I366" s="207"/>
      <c r="J366" s="208">
        <f>ROUND(I366*H366,2)</f>
        <v>0</v>
      </c>
      <c r="K366" s="204" t="s">
        <v>182</v>
      </c>
      <c r="L366" s="47"/>
      <c r="M366" s="209" t="s">
        <v>5</v>
      </c>
      <c r="N366" s="210" t="s">
        <v>41</v>
      </c>
      <c r="O366" s="48"/>
      <c r="P366" s="211">
        <f>O366*H366</f>
        <v>0</v>
      </c>
      <c r="Q366" s="211">
        <v>0</v>
      </c>
      <c r="R366" s="211">
        <f>Q366*H366</f>
        <v>0</v>
      </c>
      <c r="S366" s="211">
        <v>0</v>
      </c>
      <c r="T366" s="212">
        <f>S366*H366</f>
        <v>0</v>
      </c>
      <c r="AR366" s="25" t="s">
        <v>137</v>
      </c>
      <c r="AT366" s="25" t="s">
        <v>121</v>
      </c>
      <c r="AU366" s="25" t="s">
        <v>80</v>
      </c>
      <c r="AY366" s="25" t="s">
        <v>118</v>
      </c>
      <c r="BE366" s="213">
        <f>IF(N366="základní",J366,0)</f>
        <v>0</v>
      </c>
      <c r="BF366" s="213">
        <f>IF(N366="snížená",J366,0)</f>
        <v>0</v>
      </c>
      <c r="BG366" s="213">
        <f>IF(N366="zákl. přenesená",J366,0)</f>
        <v>0</v>
      </c>
      <c r="BH366" s="213">
        <f>IF(N366="sníž. přenesená",J366,0)</f>
        <v>0</v>
      </c>
      <c r="BI366" s="213">
        <f>IF(N366="nulová",J366,0)</f>
        <v>0</v>
      </c>
      <c r="BJ366" s="25" t="s">
        <v>78</v>
      </c>
      <c r="BK366" s="213">
        <f>ROUND(I366*H366,2)</f>
        <v>0</v>
      </c>
      <c r="BL366" s="25" t="s">
        <v>137</v>
      </c>
      <c r="BM366" s="25" t="s">
        <v>739</v>
      </c>
    </row>
    <row r="367" s="11" customFormat="1">
      <c r="B367" s="214"/>
      <c r="D367" s="215" t="s">
        <v>152</v>
      </c>
      <c r="E367" s="216" t="s">
        <v>5</v>
      </c>
      <c r="F367" s="217" t="s">
        <v>740</v>
      </c>
      <c r="H367" s="218">
        <v>84.510000000000005</v>
      </c>
      <c r="I367" s="219"/>
      <c r="L367" s="214"/>
      <c r="M367" s="220"/>
      <c r="N367" s="221"/>
      <c r="O367" s="221"/>
      <c r="P367" s="221"/>
      <c r="Q367" s="221"/>
      <c r="R367" s="221"/>
      <c r="S367" s="221"/>
      <c r="T367" s="222"/>
      <c r="AT367" s="216" t="s">
        <v>152</v>
      </c>
      <c r="AU367" s="216" t="s">
        <v>80</v>
      </c>
      <c r="AV367" s="11" t="s">
        <v>80</v>
      </c>
      <c r="AW367" s="11" t="s">
        <v>34</v>
      </c>
      <c r="AX367" s="11" t="s">
        <v>78</v>
      </c>
      <c r="AY367" s="216" t="s">
        <v>118</v>
      </c>
    </row>
    <row r="368" s="1" customFormat="1" ht="25.5" customHeight="1">
      <c r="B368" s="201"/>
      <c r="C368" s="202" t="s">
        <v>741</v>
      </c>
      <c r="D368" s="202" t="s">
        <v>121</v>
      </c>
      <c r="E368" s="203" t="s">
        <v>742</v>
      </c>
      <c r="F368" s="204" t="s">
        <v>341</v>
      </c>
      <c r="G368" s="205" t="s">
        <v>342</v>
      </c>
      <c r="H368" s="206">
        <v>96.579999999999998</v>
      </c>
      <c r="I368" s="207"/>
      <c r="J368" s="208">
        <f>ROUND(I368*H368,2)</f>
        <v>0</v>
      </c>
      <c r="K368" s="204" t="s">
        <v>182</v>
      </c>
      <c r="L368" s="47"/>
      <c r="M368" s="209" t="s">
        <v>5</v>
      </c>
      <c r="N368" s="210" t="s">
        <v>41</v>
      </c>
      <c r="O368" s="48"/>
      <c r="P368" s="211">
        <f>O368*H368</f>
        <v>0</v>
      </c>
      <c r="Q368" s="211">
        <v>0</v>
      </c>
      <c r="R368" s="211">
        <f>Q368*H368</f>
        <v>0</v>
      </c>
      <c r="S368" s="211">
        <v>0</v>
      </c>
      <c r="T368" s="212">
        <f>S368*H368</f>
        <v>0</v>
      </c>
      <c r="AR368" s="25" t="s">
        <v>137</v>
      </c>
      <c r="AT368" s="25" t="s">
        <v>121</v>
      </c>
      <c r="AU368" s="25" t="s">
        <v>80</v>
      </c>
      <c r="AY368" s="25" t="s">
        <v>118</v>
      </c>
      <c r="BE368" s="213">
        <f>IF(N368="základní",J368,0)</f>
        <v>0</v>
      </c>
      <c r="BF368" s="213">
        <f>IF(N368="snížená",J368,0)</f>
        <v>0</v>
      </c>
      <c r="BG368" s="213">
        <f>IF(N368="zákl. přenesená",J368,0)</f>
        <v>0</v>
      </c>
      <c r="BH368" s="213">
        <f>IF(N368="sníž. přenesená",J368,0)</f>
        <v>0</v>
      </c>
      <c r="BI368" s="213">
        <f>IF(N368="nulová",J368,0)</f>
        <v>0</v>
      </c>
      <c r="BJ368" s="25" t="s">
        <v>78</v>
      </c>
      <c r="BK368" s="213">
        <f>ROUND(I368*H368,2)</f>
        <v>0</v>
      </c>
      <c r="BL368" s="25" t="s">
        <v>137</v>
      </c>
      <c r="BM368" s="25" t="s">
        <v>743</v>
      </c>
    </row>
    <row r="369" s="11" customFormat="1">
      <c r="B369" s="214"/>
      <c r="D369" s="215" t="s">
        <v>152</v>
      </c>
      <c r="E369" s="216" t="s">
        <v>5</v>
      </c>
      <c r="F369" s="217" t="s">
        <v>744</v>
      </c>
      <c r="H369" s="218">
        <v>96.579999999999998</v>
      </c>
      <c r="I369" s="219"/>
      <c r="L369" s="214"/>
      <c r="M369" s="220"/>
      <c r="N369" s="221"/>
      <c r="O369" s="221"/>
      <c r="P369" s="221"/>
      <c r="Q369" s="221"/>
      <c r="R369" s="221"/>
      <c r="S369" s="221"/>
      <c r="T369" s="222"/>
      <c r="AT369" s="216" t="s">
        <v>152</v>
      </c>
      <c r="AU369" s="216" t="s">
        <v>80</v>
      </c>
      <c r="AV369" s="11" t="s">
        <v>80</v>
      </c>
      <c r="AW369" s="11" t="s">
        <v>34</v>
      </c>
      <c r="AX369" s="11" t="s">
        <v>78</v>
      </c>
      <c r="AY369" s="216" t="s">
        <v>118</v>
      </c>
    </row>
    <row r="370" s="10" customFormat="1" ht="29.88" customHeight="1">
      <c r="B370" s="188"/>
      <c r="D370" s="189" t="s">
        <v>69</v>
      </c>
      <c r="E370" s="199" t="s">
        <v>745</v>
      </c>
      <c r="F370" s="199" t="s">
        <v>746</v>
      </c>
      <c r="I370" s="191"/>
      <c r="J370" s="200">
        <f>BK370</f>
        <v>0</v>
      </c>
      <c r="L370" s="188"/>
      <c r="M370" s="193"/>
      <c r="N370" s="194"/>
      <c r="O370" s="194"/>
      <c r="P370" s="195">
        <f>P371</f>
        <v>0</v>
      </c>
      <c r="Q370" s="194"/>
      <c r="R370" s="195">
        <f>R371</f>
        <v>0</v>
      </c>
      <c r="S370" s="194"/>
      <c r="T370" s="196">
        <f>T371</f>
        <v>0</v>
      </c>
      <c r="AR370" s="189" t="s">
        <v>78</v>
      </c>
      <c r="AT370" s="197" t="s">
        <v>69</v>
      </c>
      <c r="AU370" s="197" t="s">
        <v>78</v>
      </c>
      <c r="AY370" s="189" t="s">
        <v>118</v>
      </c>
      <c r="BK370" s="198">
        <f>BK371</f>
        <v>0</v>
      </c>
    </row>
    <row r="371" s="1" customFormat="1" ht="25.5" customHeight="1">
      <c r="B371" s="201"/>
      <c r="C371" s="202" t="s">
        <v>747</v>
      </c>
      <c r="D371" s="202" t="s">
        <v>121</v>
      </c>
      <c r="E371" s="203" t="s">
        <v>748</v>
      </c>
      <c r="F371" s="204" t="s">
        <v>749</v>
      </c>
      <c r="G371" s="205" t="s">
        <v>342</v>
      </c>
      <c r="H371" s="206">
        <v>198.881</v>
      </c>
      <c r="I371" s="207"/>
      <c r="J371" s="208">
        <f>ROUND(I371*H371,2)</f>
        <v>0</v>
      </c>
      <c r="K371" s="204" t="s">
        <v>182</v>
      </c>
      <c r="L371" s="47"/>
      <c r="M371" s="209" t="s">
        <v>5</v>
      </c>
      <c r="N371" s="223" t="s">
        <v>41</v>
      </c>
      <c r="O371" s="224"/>
      <c r="P371" s="225">
        <f>O371*H371</f>
        <v>0</v>
      </c>
      <c r="Q371" s="225">
        <v>0</v>
      </c>
      <c r="R371" s="225">
        <f>Q371*H371</f>
        <v>0</v>
      </c>
      <c r="S371" s="225">
        <v>0</v>
      </c>
      <c r="T371" s="226">
        <f>S371*H371</f>
        <v>0</v>
      </c>
      <c r="AR371" s="25" t="s">
        <v>137</v>
      </c>
      <c r="AT371" s="25" t="s">
        <v>121</v>
      </c>
      <c r="AU371" s="25" t="s">
        <v>80</v>
      </c>
      <c r="AY371" s="25" t="s">
        <v>118</v>
      </c>
      <c r="BE371" s="213">
        <f>IF(N371="základní",J371,0)</f>
        <v>0</v>
      </c>
      <c r="BF371" s="213">
        <f>IF(N371="snížená",J371,0)</f>
        <v>0</v>
      </c>
      <c r="BG371" s="213">
        <f>IF(N371="zákl. přenesená",J371,0)</f>
        <v>0</v>
      </c>
      <c r="BH371" s="213">
        <f>IF(N371="sníž. přenesená",J371,0)</f>
        <v>0</v>
      </c>
      <c r="BI371" s="213">
        <f>IF(N371="nulová",J371,0)</f>
        <v>0</v>
      </c>
      <c r="BJ371" s="25" t="s">
        <v>78</v>
      </c>
      <c r="BK371" s="213">
        <f>ROUND(I371*H371,2)</f>
        <v>0</v>
      </c>
      <c r="BL371" s="25" t="s">
        <v>137</v>
      </c>
      <c r="BM371" s="25" t="s">
        <v>750</v>
      </c>
    </row>
    <row r="372" s="1" customFormat="1" ht="6.96" customHeight="1">
      <c r="B372" s="68"/>
      <c r="C372" s="69"/>
      <c r="D372" s="69"/>
      <c r="E372" s="69"/>
      <c r="F372" s="69"/>
      <c r="G372" s="69"/>
      <c r="H372" s="69"/>
      <c r="I372" s="153"/>
      <c r="J372" s="69"/>
      <c r="K372" s="69"/>
      <c r="L372" s="47"/>
    </row>
  </sheetData>
  <autoFilter ref="C85:K371"/>
  <mergeCells count="10">
    <mergeCell ref="E7:H7"/>
    <mergeCell ref="E9:H9"/>
    <mergeCell ref="E24:H24"/>
    <mergeCell ref="E45:H45"/>
    <mergeCell ref="E47:H47"/>
    <mergeCell ref="J51:J52"/>
    <mergeCell ref="E76:H76"/>
    <mergeCell ref="E78:H78"/>
    <mergeCell ref="G1:H1"/>
    <mergeCell ref="L2:V2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60" customWidth="1"/>
    <col min="2" max="2" width="1.664063" style="260" customWidth="1"/>
    <col min="3" max="4" width="5" style="260" customWidth="1"/>
    <col min="5" max="5" width="11.67" style="260" customWidth="1"/>
    <col min="6" max="6" width="9.17" style="260" customWidth="1"/>
    <col min="7" max="7" width="5" style="260" customWidth="1"/>
    <col min="8" max="8" width="77.83" style="260" customWidth="1"/>
    <col min="9" max="10" width="20" style="260" customWidth="1"/>
    <col min="11" max="11" width="1.664063" style="260" customWidth="1"/>
  </cols>
  <sheetData>
    <row r="1" ht="37.5" customHeight="1"/>
    <row r="2" ht="7.5" customHeight="1">
      <c r="B2" s="261"/>
      <c r="C2" s="262"/>
      <c r="D2" s="262"/>
      <c r="E2" s="262"/>
      <c r="F2" s="262"/>
      <c r="G2" s="262"/>
      <c r="H2" s="262"/>
      <c r="I2" s="262"/>
      <c r="J2" s="262"/>
      <c r="K2" s="263"/>
    </row>
    <row r="3" s="15" customFormat="1" ht="45" customHeight="1">
      <c r="B3" s="264"/>
      <c r="C3" s="265" t="s">
        <v>751</v>
      </c>
      <c r="D3" s="265"/>
      <c r="E3" s="265"/>
      <c r="F3" s="265"/>
      <c r="G3" s="265"/>
      <c r="H3" s="265"/>
      <c r="I3" s="265"/>
      <c r="J3" s="265"/>
      <c r="K3" s="266"/>
    </row>
    <row r="4" ht="25.5" customHeight="1">
      <c r="B4" s="267"/>
      <c r="C4" s="268" t="s">
        <v>752</v>
      </c>
      <c r="D4" s="268"/>
      <c r="E4" s="268"/>
      <c r="F4" s="268"/>
      <c r="G4" s="268"/>
      <c r="H4" s="268"/>
      <c r="I4" s="268"/>
      <c r="J4" s="268"/>
      <c r="K4" s="269"/>
    </row>
    <row r="5" ht="5.25" customHeight="1">
      <c r="B5" s="267"/>
      <c r="C5" s="270"/>
      <c r="D5" s="270"/>
      <c r="E5" s="270"/>
      <c r="F5" s="270"/>
      <c r="G5" s="270"/>
      <c r="H5" s="270"/>
      <c r="I5" s="270"/>
      <c r="J5" s="270"/>
      <c r="K5" s="269"/>
    </row>
    <row r="6" ht="15" customHeight="1">
      <c r="B6" s="267"/>
      <c r="C6" s="271" t="s">
        <v>753</v>
      </c>
      <c r="D6" s="271"/>
      <c r="E6" s="271"/>
      <c r="F6" s="271"/>
      <c r="G6" s="271"/>
      <c r="H6" s="271"/>
      <c r="I6" s="271"/>
      <c r="J6" s="271"/>
      <c r="K6" s="269"/>
    </row>
    <row r="7" ht="15" customHeight="1">
      <c r="B7" s="272"/>
      <c r="C7" s="271" t="s">
        <v>754</v>
      </c>
      <c r="D7" s="271"/>
      <c r="E7" s="271"/>
      <c r="F7" s="271"/>
      <c r="G7" s="271"/>
      <c r="H7" s="271"/>
      <c r="I7" s="271"/>
      <c r="J7" s="271"/>
      <c r="K7" s="269"/>
    </row>
    <row r="8" ht="12.75" customHeight="1">
      <c r="B8" s="272"/>
      <c r="C8" s="271"/>
      <c r="D8" s="271"/>
      <c r="E8" s="271"/>
      <c r="F8" s="271"/>
      <c r="G8" s="271"/>
      <c r="H8" s="271"/>
      <c r="I8" s="271"/>
      <c r="J8" s="271"/>
      <c r="K8" s="269"/>
    </row>
    <row r="9" ht="15" customHeight="1">
      <c r="B9" s="272"/>
      <c r="C9" s="271" t="s">
        <v>755</v>
      </c>
      <c r="D9" s="271"/>
      <c r="E9" s="271"/>
      <c r="F9" s="271"/>
      <c r="G9" s="271"/>
      <c r="H9" s="271"/>
      <c r="I9" s="271"/>
      <c r="J9" s="271"/>
      <c r="K9" s="269"/>
    </row>
    <row r="10" ht="15" customHeight="1">
      <c r="B10" s="272"/>
      <c r="C10" s="271"/>
      <c r="D10" s="271" t="s">
        <v>756</v>
      </c>
      <c r="E10" s="271"/>
      <c r="F10" s="271"/>
      <c r="G10" s="271"/>
      <c r="H10" s="271"/>
      <c r="I10" s="271"/>
      <c r="J10" s="271"/>
      <c r="K10" s="269"/>
    </row>
    <row r="11" ht="15" customHeight="1">
      <c r="B11" s="272"/>
      <c r="C11" s="273"/>
      <c r="D11" s="271" t="s">
        <v>757</v>
      </c>
      <c r="E11" s="271"/>
      <c r="F11" s="271"/>
      <c r="G11" s="271"/>
      <c r="H11" s="271"/>
      <c r="I11" s="271"/>
      <c r="J11" s="271"/>
      <c r="K11" s="269"/>
    </row>
    <row r="12" ht="12.75" customHeight="1">
      <c r="B12" s="272"/>
      <c r="C12" s="273"/>
      <c r="D12" s="273"/>
      <c r="E12" s="273"/>
      <c r="F12" s="273"/>
      <c r="G12" s="273"/>
      <c r="H12" s="273"/>
      <c r="I12" s="273"/>
      <c r="J12" s="273"/>
      <c r="K12" s="269"/>
    </row>
    <row r="13" ht="15" customHeight="1">
      <c r="B13" s="272"/>
      <c r="C13" s="273"/>
      <c r="D13" s="271" t="s">
        <v>758</v>
      </c>
      <c r="E13" s="271"/>
      <c r="F13" s="271"/>
      <c r="G13" s="271"/>
      <c r="H13" s="271"/>
      <c r="I13" s="271"/>
      <c r="J13" s="271"/>
      <c r="K13" s="269"/>
    </row>
    <row r="14" ht="15" customHeight="1">
      <c r="B14" s="272"/>
      <c r="C14" s="273"/>
      <c r="D14" s="271" t="s">
        <v>759</v>
      </c>
      <c r="E14" s="271"/>
      <c r="F14" s="271"/>
      <c r="G14" s="271"/>
      <c r="H14" s="271"/>
      <c r="I14" s="271"/>
      <c r="J14" s="271"/>
      <c r="K14" s="269"/>
    </row>
    <row r="15" ht="15" customHeight="1">
      <c r="B15" s="272"/>
      <c r="C15" s="273"/>
      <c r="D15" s="271" t="s">
        <v>760</v>
      </c>
      <c r="E15" s="271"/>
      <c r="F15" s="271"/>
      <c r="G15" s="271"/>
      <c r="H15" s="271"/>
      <c r="I15" s="271"/>
      <c r="J15" s="271"/>
      <c r="K15" s="269"/>
    </row>
    <row r="16" ht="15" customHeight="1">
      <c r="B16" s="272"/>
      <c r="C16" s="273"/>
      <c r="D16" s="273"/>
      <c r="E16" s="274" t="s">
        <v>77</v>
      </c>
      <c r="F16" s="271" t="s">
        <v>761</v>
      </c>
      <c r="G16" s="271"/>
      <c r="H16" s="271"/>
      <c r="I16" s="271"/>
      <c r="J16" s="271"/>
      <c r="K16" s="269"/>
    </row>
    <row r="17" ht="15" customHeight="1">
      <c r="B17" s="272"/>
      <c r="C17" s="273"/>
      <c r="D17" s="273"/>
      <c r="E17" s="274" t="s">
        <v>762</v>
      </c>
      <c r="F17" s="271" t="s">
        <v>763</v>
      </c>
      <c r="G17" s="271"/>
      <c r="H17" s="271"/>
      <c r="I17" s="271"/>
      <c r="J17" s="271"/>
      <c r="K17" s="269"/>
    </row>
    <row r="18" ht="15" customHeight="1">
      <c r="B18" s="272"/>
      <c r="C18" s="273"/>
      <c r="D18" s="273"/>
      <c r="E18" s="274" t="s">
        <v>764</v>
      </c>
      <c r="F18" s="271" t="s">
        <v>765</v>
      </c>
      <c r="G18" s="271"/>
      <c r="H18" s="271"/>
      <c r="I18" s="271"/>
      <c r="J18" s="271"/>
      <c r="K18" s="269"/>
    </row>
    <row r="19" ht="15" customHeight="1">
      <c r="B19" s="272"/>
      <c r="C19" s="273"/>
      <c r="D19" s="273"/>
      <c r="E19" s="274" t="s">
        <v>766</v>
      </c>
      <c r="F19" s="271" t="s">
        <v>767</v>
      </c>
      <c r="G19" s="271"/>
      <c r="H19" s="271"/>
      <c r="I19" s="271"/>
      <c r="J19" s="271"/>
      <c r="K19" s="269"/>
    </row>
    <row r="20" ht="15" customHeight="1">
      <c r="B20" s="272"/>
      <c r="C20" s="273"/>
      <c r="D20" s="273"/>
      <c r="E20" s="274" t="s">
        <v>768</v>
      </c>
      <c r="F20" s="271" t="s">
        <v>769</v>
      </c>
      <c r="G20" s="271"/>
      <c r="H20" s="271"/>
      <c r="I20" s="271"/>
      <c r="J20" s="271"/>
      <c r="K20" s="269"/>
    </row>
    <row r="21" ht="15" customHeight="1">
      <c r="B21" s="272"/>
      <c r="C21" s="273"/>
      <c r="D21" s="273"/>
      <c r="E21" s="274" t="s">
        <v>770</v>
      </c>
      <c r="F21" s="271" t="s">
        <v>771</v>
      </c>
      <c r="G21" s="271"/>
      <c r="H21" s="271"/>
      <c r="I21" s="271"/>
      <c r="J21" s="271"/>
      <c r="K21" s="269"/>
    </row>
    <row r="22" ht="12.75" customHeight="1">
      <c r="B22" s="272"/>
      <c r="C22" s="273"/>
      <c r="D22" s="273"/>
      <c r="E22" s="273"/>
      <c r="F22" s="273"/>
      <c r="G22" s="273"/>
      <c r="H22" s="273"/>
      <c r="I22" s="273"/>
      <c r="J22" s="273"/>
      <c r="K22" s="269"/>
    </row>
    <row r="23" ht="15" customHeight="1">
      <c r="B23" s="272"/>
      <c r="C23" s="271" t="s">
        <v>772</v>
      </c>
      <c r="D23" s="271"/>
      <c r="E23" s="271"/>
      <c r="F23" s="271"/>
      <c r="G23" s="271"/>
      <c r="H23" s="271"/>
      <c r="I23" s="271"/>
      <c r="J23" s="271"/>
      <c r="K23" s="269"/>
    </row>
    <row r="24" ht="15" customHeight="1">
      <c r="B24" s="272"/>
      <c r="C24" s="271" t="s">
        <v>773</v>
      </c>
      <c r="D24" s="271"/>
      <c r="E24" s="271"/>
      <c r="F24" s="271"/>
      <c r="G24" s="271"/>
      <c r="H24" s="271"/>
      <c r="I24" s="271"/>
      <c r="J24" s="271"/>
      <c r="K24" s="269"/>
    </row>
    <row r="25" ht="15" customHeight="1">
      <c r="B25" s="272"/>
      <c r="C25" s="271"/>
      <c r="D25" s="271" t="s">
        <v>774</v>
      </c>
      <c r="E25" s="271"/>
      <c r="F25" s="271"/>
      <c r="G25" s="271"/>
      <c r="H25" s="271"/>
      <c r="I25" s="271"/>
      <c r="J25" s="271"/>
      <c r="K25" s="269"/>
    </row>
    <row r="26" ht="15" customHeight="1">
      <c r="B26" s="272"/>
      <c r="C26" s="273"/>
      <c r="D26" s="271" t="s">
        <v>775</v>
      </c>
      <c r="E26" s="271"/>
      <c r="F26" s="271"/>
      <c r="G26" s="271"/>
      <c r="H26" s="271"/>
      <c r="I26" s="271"/>
      <c r="J26" s="271"/>
      <c r="K26" s="269"/>
    </row>
    <row r="27" ht="12.75" customHeight="1">
      <c r="B27" s="272"/>
      <c r="C27" s="273"/>
      <c r="D27" s="273"/>
      <c r="E27" s="273"/>
      <c r="F27" s="273"/>
      <c r="G27" s="273"/>
      <c r="H27" s="273"/>
      <c r="I27" s="273"/>
      <c r="J27" s="273"/>
      <c r="K27" s="269"/>
    </row>
    <row r="28" ht="15" customHeight="1">
      <c r="B28" s="272"/>
      <c r="C28" s="273"/>
      <c r="D28" s="271" t="s">
        <v>776</v>
      </c>
      <c r="E28" s="271"/>
      <c r="F28" s="271"/>
      <c r="G28" s="271"/>
      <c r="H28" s="271"/>
      <c r="I28" s="271"/>
      <c r="J28" s="271"/>
      <c r="K28" s="269"/>
    </row>
    <row r="29" ht="15" customHeight="1">
      <c r="B29" s="272"/>
      <c r="C29" s="273"/>
      <c r="D29" s="271" t="s">
        <v>777</v>
      </c>
      <c r="E29" s="271"/>
      <c r="F29" s="271"/>
      <c r="G29" s="271"/>
      <c r="H29" s="271"/>
      <c r="I29" s="271"/>
      <c r="J29" s="271"/>
      <c r="K29" s="269"/>
    </row>
    <row r="30" ht="12.75" customHeight="1">
      <c r="B30" s="272"/>
      <c r="C30" s="273"/>
      <c r="D30" s="273"/>
      <c r="E30" s="273"/>
      <c r="F30" s="273"/>
      <c r="G30" s="273"/>
      <c r="H30" s="273"/>
      <c r="I30" s="273"/>
      <c r="J30" s="273"/>
      <c r="K30" s="269"/>
    </row>
    <row r="31" ht="15" customHeight="1">
      <c r="B31" s="272"/>
      <c r="C31" s="273"/>
      <c r="D31" s="271" t="s">
        <v>778</v>
      </c>
      <c r="E31" s="271"/>
      <c r="F31" s="271"/>
      <c r="G31" s="271"/>
      <c r="H31" s="271"/>
      <c r="I31" s="271"/>
      <c r="J31" s="271"/>
      <c r="K31" s="269"/>
    </row>
    <row r="32" ht="15" customHeight="1">
      <c r="B32" s="272"/>
      <c r="C32" s="273"/>
      <c r="D32" s="271" t="s">
        <v>779</v>
      </c>
      <c r="E32" s="271"/>
      <c r="F32" s="271"/>
      <c r="G32" s="271"/>
      <c r="H32" s="271"/>
      <c r="I32" s="271"/>
      <c r="J32" s="271"/>
      <c r="K32" s="269"/>
    </row>
    <row r="33" ht="15" customHeight="1">
      <c r="B33" s="272"/>
      <c r="C33" s="273"/>
      <c r="D33" s="271" t="s">
        <v>780</v>
      </c>
      <c r="E33" s="271"/>
      <c r="F33" s="271"/>
      <c r="G33" s="271"/>
      <c r="H33" s="271"/>
      <c r="I33" s="271"/>
      <c r="J33" s="271"/>
      <c r="K33" s="269"/>
    </row>
    <row r="34" ht="15" customHeight="1">
      <c r="B34" s="272"/>
      <c r="C34" s="273"/>
      <c r="D34" s="271"/>
      <c r="E34" s="275" t="s">
        <v>102</v>
      </c>
      <c r="F34" s="271"/>
      <c r="G34" s="271" t="s">
        <v>781</v>
      </c>
      <c r="H34" s="271"/>
      <c r="I34" s="271"/>
      <c r="J34" s="271"/>
      <c r="K34" s="269"/>
    </row>
    <row r="35" ht="30.75" customHeight="1">
      <c r="B35" s="272"/>
      <c r="C35" s="273"/>
      <c r="D35" s="271"/>
      <c r="E35" s="275" t="s">
        <v>782</v>
      </c>
      <c r="F35" s="271"/>
      <c r="G35" s="271" t="s">
        <v>783</v>
      </c>
      <c r="H35" s="271"/>
      <c r="I35" s="271"/>
      <c r="J35" s="271"/>
      <c r="K35" s="269"/>
    </row>
    <row r="36" ht="15" customHeight="1">
      <c r="B36" s="272"/>
      <c r="C36" s="273"/>
      <c r="D36" s="271"/>
      <c r="E36" s="275" t="s">
        <v>51</v>
      </c>
      <c r="F36" s="271"/>
      <c r="G36" s="271" t="s">
        <v>784</v>
      </c>
      <c r="H36" s="271"/>
      <c r="I36" s="271"/>
      <c r="J36" s="271"/>
      <c r="K36" s="269"/>
    </row>
    <row r="37" ht="15" customHeight="1">
      <c r="B37" s="272"/>
      <c r="C37" s="273"/>
      <c r="D37" s="271"/>
      <c r="E37" s="275" t="s">
        <v>103</v>
      </c>
      <c r="F37" s="271"/>
      <c r="G37" s="271" t="s">
        <v>785</v>
      </c>
      <c r="H37" s="271"/>
      <c r="I37" s="271"/>
      <c r="J37" s="271"/>
      <c r="K37" s="269"/>
    </row>
    <row r="38" ht="15" customHeight="1">
      <c r="B38" s="272"/>
      <c r="C38" s="273"/>
      <c r="D38" s="271"/>
      <c r="E38" s="275" t="s">
        <v>104</v>
      </c>
      <c r="F38" s="271"/>
      <c r="G38" s="271" t="s">
        <v>786</v>
      </c>
      <c r="H38" s="271"/>
      <c r="I38" s="271"/>
      <c r="J38" s="271"/>
      <c r="K38" s="269"/>
    </row>
    <row r="39" ht="15" customHeight="1">
      <c r="B39" s="272"/>
      <c r="C39" s="273"/>
      <c r="D39" s="271"/>
      <c r="E39" s="275" t="s">
        <v>105</v>
      </c>
      <c r="F39" s="271"/>
      <c r="G39" s="271" t="s">
        <v>787</v>
      </c>
      <c r="H39" s="271"/>
      <c r="I39" s="271"/>
      <c r="J39" s="271"/>
      <c r="K39" s="269"/>
    </row>
    <row r="40" ht="15" customHeight="1">
      <c r="B40" s="272"/>
      <c r="C40" s="273"/>
      <c r="D40" s="271"/>
      <c r="E40" s="275" t="s">
        <v>788</v>
      </c>
      <c r="F40" s="271"/>
      <c r="G40" s="271" t="s">
        <v>789</v>
      </c>
      <c r="H40" s="271"/>
      <c r="I40" s="271"/>
      <c r="J40" s="271"/>
      <c r="K40" s="269"/>
    </row>
    <row r="41" ht="15" customHeight="1">
      <c r="B41" s="272"/>
      <c r="C41" s="273"/>
      <c r="D41" s="271"/>
      <c r="E41" s="275"/>
      <c r="F41" s="271"/>
      <c r="G41" s="271" t="s">
        <v>790</v>
      </c>
      <c r="H41" s="271"/>
      <c r="I41" s="271"/>
      <c r="J41" s="271"/>
      <c r="K41" s="269"/>
    </row>
    <row r="42" ht="15" customHeight="1">
      <c r="B42" s="272"/>
      <c r="C42" s="273"/>
      <c r="D42" s="271"/>
      <c r="E42" s="275" t="s">
        <v>791</v>
      </c>
      <c r="F42" s="271"/>
      <c r="G42" s="271" t="s">
        <v>792</v>
      </c>
      <c r="H42" s="271"/>
      <c r="I42" s="271"/>
      <c r="J42" s="271"/>
      <c r="K42" s="269"/>
    </row>
    <row r="43" ht="15" customHeight="1">
      <c r="B43" s="272"/>
      <c r="C43" s="273"/>
      <c r="D43" s="271"/>
      <c r="E43" s="275" t="s">
        <v>107</v>
      </c>
      <c r="F43" s="271"/>
      <c r="G43" s="271" t="s">
        <v>793</v>
      </c>
      <c r="H43" s="271"/>
      <c r="I43" s="271"/>
      <c r="J43" s="271"/>
      <c r="K43" s="269"/>
    </row>
    <row r="44" ht="12.75" customHeight="1">
      <c r="B44" s="272"/>
      <c r="C44" s="273"/>
      <c r="D44" s="271"/>
      <c r="E44" s="271"/>
      <c r="F44" s="271"/>
      <c r="G44" s="271"/>
      <c r="H44" s="271"/>
      <c r="I44" s="271"/>
      <c r="J44" s="271"/>
      <c r="K44" s="269"/>
    </row>
    <row r="45" ht="15" customHeight="1">
      <c r="B45" s="272"/>
      <c r="C45" s="273"/>
      <c r="D45" s="271" t="s">
        <v>794</v>
      </c>
      <c r="E45" s="271"/>
      <c r="F45" s="271"/>
      <c r="G45" s="271"/>
      <c r="H45" s="271"/>
      <c r="I45" s="271"/>
      <c r="J45" s="271"/>
      <c r="K45" s="269"/>
    </row>
    <row r="46" ht="15" customHeight="1">
      <c r="B46" s="272"/>
      <c r="C46" s="273"/>
      <c r="D46" s="273"/>
      <c r="E46" s="271" t="s">
        <v>795</v>
      </c>
      <c r="F46" s="271"/>
      <c r="G46" s="271"/>
      <c r="H46" s="271"/>
      <c r="I46" s="271"/>
      <c r="J46" s="271"/>
      <c r="K46" s="269"/>
    </row>
    <row r="47" ht="15" customHeight="1">
      <c r="B47" s="272"/>
      <c r="C47" s="273"/>
      <c r="D47" s="273"/>
      <c r="E47" s="271" t="s">
        <v>796</v>
      </c>
      <c r="F47" s="271"/>
      <c r="G47" s="271"/>
      <c r="H47" s="271"/>
      <c r="I47" s="271"/>
      <c r="J47" s="271"/>
      <c r="K47" s="269"/>
    </row>
    <row r="48" ht="15" customHeight="1">
      <c r="B48" s="272"/>
      <c r="C48" s="273"/>
      <c r="D48" s="273"/>
      <c r="E48" s="271" t="s">
        <v>797</v>
      </c>
      <c r="F48" s="271"/>
      <c r="G48" s="271"/>
      <c r="H48" s="271"/>
      <c r="I48" s="271"/>
      <c r="J48" s="271"/>
      <c r="K48" s="269"/>
    </row>
    <row r="49" ht="15" customHeight="1">
      <c r="B49" s="272"/>
      <c r="C49" s="273"/>
      <c r="D49" s="271" t="s">
        <v>798</v>
      </c>
      <c r="E49" s="271"/>
      <c r="F49" s="271"/>
      <c r="G49" s="271"/>
      <c r="H49" s="271"/>
      <c r="I49" s="271"/>
      <c r="J49" s="271"/>
      <c r="K49" s="269"/>
    </row>
    <row r="50" ht="25.5" customHeight="1">
      <c r="B50" s="267"/>
      <c r="C50" s="268" t="s">
        <v>799</v>
      </c>
      <c r="D50" s="268"/>
      <c r="E50" s="268"/>
      <c r="F50" s="268"/>
      <c r="G50" s="268"/>
      <c r="H50" s="268"/>
      <c r="I50" s="268"/>
      <c r="J50" s="268"/>
      <c r="K50" s="269"/>
    </row>
    <row r="51" ht="5.25" customHeight="1">
      <c r="B51" s="267"/>
      <c r="C51" s="270"/>
      <c r="D51" s="270"/>
      <c r="E51" s="270"/>
      <c r="F51" s="270"/>
      <c r="G51" s="270"/>
      <c r="H51" s="270"/>
      <c r="I51" s="270"/>
      <c r="J51" s="270"/>
      <c r="K51" s="269"/>
    </row>
    <row r="52" ht="15" customHeight="1">
      <c r="B52" s="267"/>
      <c r="C52" s="271" t="s">
        <v>800</v>
      </c>
      <c r="D52" s="271"/>
      <c r="E52" s="271"/>
      <c r="F52" s="271"/>
      <c r="G52" s="271"/>
      <c r="H52" s="271"/>
      <c r="I52" s="271"/>
      <c r="J52" s="271"/>
      <c r="K52" s="269"/>
    </row>
    <row r="53" ht="15" customHeight="1">
      <c r="B53" s="267"/>
      <c r="C53" s="271" t="s">
        <v>801</v>
      </c>
      <c r="D53" s="271"/>
      <c r="E53" s="271"/>
      <c r="F53" s="271"/>
      <c r="G53" s="271"/>
      <c r="H53" s="271"/>
      <c r="I53" s="271"/>
      <c r="J53" s="271"/>
      <c r="K53" s="269"/>
    </row>
    <row r="54" ht="12.75" customHeight="1">
      <c r="B54" s="267"/>
      <c r="C54" s="271"/>
      <c r="D54" s="271"/>
      <c r="E54" s="271"/>
      <c r="F54" s="271"/>
      <c r="G54" s="271"/>
      <c r="H54" s="271"/>
      <c r="I54" s="271"/>
      <c r="J54" s="271"/>
      <c r="K54" s="269"/>
    </row>
    <row r="55" ht="15" customHeight="1">
      <c r="B55" s="267"/>
      <c r="C55" s="271" t="s">
        <v>802</v>
      </c>
      <c r="D55" s="271"/>
      <c r="E55" s="271"/>
      <c r="F55" s="271"/>
      <c r="G55" s="271"/>
      <c r="H55" s="271"/>
      <c r="I55" s="271"/>
      <c r="J55" s="271"/>
      <c r="K55" s="269"/>
    </row>
    <row r="56" ht="15" customHeight="1">
      <c r="B56" s="267"/>
      <c r="C56" s="273"/>
      <c r="D56" s="271" t="s">
        <v>803</v>
      </c>
      <c r="E56" s="271"/>
      <c r="F56" s="271"/>
      <c r="G56" s="271"/>
      <c r="H56" s="271"/>
      <c r="I56" s="271"/>
      <c r="J56" s="271"/>
      <c r="K56" s="269"/>
    </row>
    <row r="57" ht="15" customHeight="1">
      <c r="B57" s="267"/>
      <c r="C57" s="273"/>
      <c r="D57" s="271" t="s">
        <v>804</v>
      </c>
      <c r="E57" s="271"/>
      <c r="F57" s="271"/>
      <c r="G57" s="271"/>
      <c r="H57" s="271"/>
      <c r="I57" s="271"/>
      <c r="J57" s="271"/>
      <c r="K57" s="269"/>
    </row>
    <row r="58" ht="15" customHeight="1">
      <c r="B58" s="267"/>
      <c r="C58" s="273"/>
      <c r="D58" s="271" t="s">
        <v>805</v>
      </c>
      <c r="E58" s="271"/>
      <c r="F58" s="271"/>
      <c r="G58" s="271"/>
      <c r="H58" s="271"/>
      <c r="I58" s="271"/>
      <c r="J58" s="271"/>
      <c r="K58" s="269"/>
    </row>
    <row r="59" ht="15" customHeight="1">
      <c r="B59" s="267"/>
      <c r="C59" s="273"/>
      <c r="D59" s="271" t="s">
        <v>806</v>
      </c>
      <c r="E59" s="271"/>
      <c r="F59" s="271"/>
      <c r="G59" s="271"/>
      <c r="H59" s="271"/>
      <c r="I59" s="271"/>
      <c r="J59" s="271"/>
      <c r="K59" s="269"/>
    </row>
    <row r="60" ht="15" customHeight="1">
      <c r="B60" s="267"/>
      <c r="C60" s="273"/>
      <c r="D60" s="276" t="s">
        <v>807</v>
      </c>
      <c r="E60" s="276"/>
      <c r="F60" s="276"/>
      <c r="G60" s="276"/>
      <c r="H60" s="276"/>
      <c r="I60" s="276"/>
      <c r="J60" s="276"/>
      <c r="K60" s="269"/>
    </row>
    <row r="61" ht="15" customHeight="1">
      <c r="B61" s="267"/>
      <c r="C61" s="273"/>
      <c r="D61" s="271" t="s">
        <v>808</v>
      </c>
      <c r="E61" s="271"/>
      <c r="F61" s="271"/>
      <c r="G61" s="271"/>
      <c r="H61" s="271"/>
      <c r="I61" s="271"/>
      <c r="J61" s="271"/>
      <c r="K61" s="269"/>
    </row>
    <row r="62" ht="12.75" customHeight="1">
      <c r="B62" s="267"/>
      <c r="C62" s="273"/>
      <c r="D62" s="273"/>
      <c r="E62" s="277"/>
      <c r="F62" s="273"/>
      <c r="G62" s="273"/>
      <c r="H62" s="273"/>
      <c r="I62" s="273"/>
      <c r="J62" s="273"/>
      <c r="K62" s="269"/>
    </row>
    <row r="63" ht="15" customHeight="1">
      <c r="B63" s="267"/>
      <c r="C63" s="273"/>
      <c r="D63" s="271" t="s">
        <v>809</v>
      </c>
      <c r="E63" s="271"/>
      <c r="F63" s="271"/>
      <c r="G63" s="271"/>
      <c r="H63" s="271"/>
      <c r="I63" s="271"/>
      <c r="J63" s="271"/>
      <c r="K63" s="269"/>
    </row>
    <row r="64" ht="15" customHeight="1">
      <c r="B64" s="267"/>
      <c r="C64" s="273"/>
      <c r="D64" s="276" t="s">
        <v>810</v>
      </c>
      <c r="E64" s="276"/>
      <c r="F64" s="276"/>
      <c r="G64" s="276"/>
      <c r="H64" s="276"/>
      <c r="I64" s="276"/>
      <c r="J64" s="276"/>
      <c r="K64" s="269"/>
    </row>
    <row r="65" ht="15" customHeight="1">
      <c r="B65" s="267"/>
      <c r="C65" s="273"/>
      <c r="D65" s="271" t="s">
        <v>811</v>
      </c>
      <c r="E65" s="271"/>
      <c r="F65" s="271"/>
      <c r="G65" s="271"/>
      <c r="H65" s="271"/>
      <c r="I65" s="271"/>
      <c r="J65" s="271"/>
      <c r="K65" s="269"/>
    </row>
    <row r="66" ht="15" customHeight="1">
      <c r="B66" s="267"/>
      <c r="C66" s="273"/>
      <c r="D66" s="271" t="s">
        <v>812</v>
      </c>
      <c r="E66" s="271"/>
      <c r="F66" s="271"/>
      <c r="G66" s="271"/>
      <c r="H66" s="271"/>
      <c r="I66" s="271"/>
      <c r="J66" s="271"/>
      <c r="K66" s="269"/>
    </row>
    <row r="67" ht="15" customHeight="1">
      <c r="B67" s="267"/>
      <c r="C67" s="273"/>
      <c r="D67" s="271" t="s">
        <v>813</v>
      </c>
      <c r="E67" s="271"/>
      <c r="F67" s="271"/>
      <c r="G67" s="271"/>
      <c r="H67" s="271"/>
      <c r="I67" s="271"/>
      <c r="J67" s="271"/>
      <c r="K67" s="269"/>
    </row>
    <row r="68" ht="15" customHeight="1">
      <c r="B68" s="267"/>
      <c r="C68" s="273"/>
      <c r="D68" s="271" t="s">
        <v>814</v>
      </c>
      <c r="E68" s="271"/>
      <c r="F68" s="271"/>
      <c r="G68" s="271"/>
      <c r="H68" s="271"/>
      <c r="I68" s="271"/>
      <c r="J68" s="271"/>
      <c r="K68" s="269"/>
    </row>
    <row r="69" ht="12.75" customHeight="1">
      <c r="B69" s="278"/>
      <c r="C69" s="279"/>
      <c r="D69" s="279"/>
      <c r="E69" s="279"/>
      <c r="F69" s="279"/>
      <c r="G69" s="279"/>
      <c r="H69" s="279"/>
      <c r="I69" s="279"/>
      <c r="J69" s="279"/>
      <c r="K69" s="280"/>
    </row>
    <row r="70" ht="18.75" customHeight="1">
      <c r="B70" s="281"/>
      <c r="C70" s="281"/>
      <c r="D70" s="281"/>
      <c r="E70" s="281"/>
      <c r="F70" s="281"/>
      <c r="G70" s="281"/>
      <c r="H70" s="281"/>
      <c r="I70" s="281"/>
      <c r="J70" s="281"/>
      <c r="K70" s="282"/>
    </row>
    <row r="71" ht="18.75" customHeight="1">
      <c r="B71" s="282"/>
      <c r="C71" s="282"/>
      <c r="D71" s="282"/>
      <c r="E71" s="282"/>
      <c r="F71" s="282"/>
      <c r="G71" s="282"/>
      <c r="H71" s="282"/>
      <c r="I71" s="282"/>
      <c r="J71" s="282"/>
      <c r="K71" s="282"/>
    </row>
    <row r="72" ht="7.5" customHeight="1">
      <c r="B72" s="283"/>
      <c r="C72" s="284"/>
      <c r="D72" s="284"/>
      <c r="E72" s="284"/>
      <c r="F72" s="284"/>
      <c r="G72" s="284"/>
      <c r="H72" s="284"/>
      <c r="I72" s="284"/>
      <c r="J72" s="284"/>
      <c r="K72" s="285"/>
    </row>
    <row r="73" ht="45" customHeight="1">
      <c r="B73" s="286"/>
      <c r="C73" s="287" t="s">
        <v>88</v>
      </c>
      <c r="D73" s="287"/>
      <c r="E73" s="287"/>
      <c r="F73" s="287"/>
      <c r="G73" s="287"/>
      <c r="H73" s="287"/>
      <c r="I73" s="287"/>
      <c r="J73" s="287"/>
      <c r="K73" s="288"/>
    </row>
    <row r="74" ht="17.25" customHeight="1">
      <c r="B74" s="286"/>
      <c r="C74" s="289" t="s">
        <v>815</v>
      </c>
      <c r="D74" s="289"/>
      <c r="E74" s="289"/>
      <c r="F74" s="289" t="s">
        <v>816</v>
      </c>
      <c r="G74" s="290"/>
      <c r="H74" s="289" t="s">
        <v>103</v>
      </c>
      <c r="I74" s="289" t="s">
        <v>55</v>
      </c>
      <c r="J74" s="289" t="s">
        <v>817</v>
      </c>
      <c r="K74" s="288"/>
    </row>
    <row r="75" ht="17.25" customHeight="1">
      <c r="B75" s="286"/>
      <c r="C75" s="291" t="s">
        <v>818</v>
      </c>
      <c r="D75" s="291"/>
      <c r="E75" s="291"/>
      <c r="F75" s="292" t="s">
        <v>819</v>
      </c>
      <c r="G75" s="293"/>
      <c r="H75" s="291"/>
      <c r="I75" s="291"/>
      <c r="J75" s="291" t="s">
        <v>820</v>
      </c>
      <c r="K75" s="288"/>
    </row>
    <row r="76" ht="5.25" customHeight="1">
      <c r="B76" s="286"/>
      <c r="C76" s="294"/>
      <c r="D76" s="294"/>
      <c r="E76" s="294"/>
      <c r="F76" s="294"/>
      <c r="G76" s="295"/>
      <c r="H76" s="294"/>
      <c r="I76" s="294"/>
      <c r="J76" s="294"/>
      <c r="K76" s="288"/>
    </row>
    <row r="77" ht="15" customHeight="1">
      <c r="B77" s="286"/>
      <c r="C77" s="275" t="s">
        <v>51</v>
      </c>
      <c r="D77" s="294"/>
      <c r="E77" s="294"/>
      <c r="F77" s="296" t="s">
        <v>821</v>
      </c>
      <c r="G77" s="295"/>
      <c r="H77" s="275" t="s">
        <v>822</v>
      </c>
      <c r="I77" s="275" t="s">
        <v>823</v>
      </c>
      <c r="J77" s="275">
        <v>20</v>
      </c>
      <c r="K77" s="288"/>
    </row>
    <row r="78" ht="15" customHeight="1">
      <c r="B78" s="286"/>
      <c r="C78" s="275" t="s">
        <v>824</v>
      </c>
      <c r="D78" s="275"/>
      <c r="E78" s="275"/>
      <c r="F78" s="296" t="s">
        <v>821</v>
      </c>
      <c r="G78" s="295"/>
      <c r="H78" s="275" t="s">
        <v>825</v>
      </c>
      <c r="I78" s="275" t="s">
        <v>823</v>
      </c>
      <c r="J78" s="275">
        <v>120</v>
      </c>
      <c r="K78" s="288"/>
    </row>
    <row r="79" ht="15" customHeight="1">
      <c r="B79" s="297"/>
      <c r="C79" s="275" t="s">
        <v>826</v>
      </c>
      <c r="D79" s="275"/>
      <c r="E79" s="275"/>
      <c r="F79" s="296" t="s">
        <v>827</v>
      </c>
      <c r="G79" s="295"/>
      <c r="H79" s="275" t="s">
        <v>828</v>
      </c>
      <c r="I79" s="275" t="s">
        <v>823</v>
      </c>
      <c r="J79" s="275">
        <v>50</v>
      </c>
      <c r="K79" s="288"/>
    </row>
    <row r="80" ht="15" customHeight="1">
      <c r="B80" s="297"/>
      <c r="C80" s="275" t="s">
        <v>829</v>
      </c>
      <c r="D80" s="275"/>
      <c r="E80" s="275"/>
      <c r="F80" s="296" t="s">
        <v>821</v>
      </c>
      <c r="G80" s="295"/>
      <c r="H80" s="275" t="s">
        <v>830</v>
      </c>
      <c r="I80" s="275" t="s">
        <v>831</v>
      </c>
      <c r="J80" s="275"/>
      <c r="K80" s="288"/>
    </row>
    <row r="81" ht="15" customHeight="1">
      <c r="B81" s="297"/>
      <c r="C81" s="298" t="s">
        <v>832</v>
      </c>
      <c r="D81" s="298"/>
      <c r="E81" s="298"/>
      <c r="F81" s="299" t="s">
        <v>827</v>
      </c>
      <c r="G81" s="298"/>
      <c r="H81" s="298" t="s">
        <v>833</v>
      </c>
      <c r="I81" s="298" t="s">
        <v>823</v>
      </c>
      <c r="J81" s="298">
        <v>15</v>
      </c>
      <c r="K81" s="288"/>
    </row>
    <row r="82" ht="15" customHeight="1">
      <c r="B82" s="297"/>
      <c r="C82" s="298" t="s">
        <v>834</v>
      </c>
      <c r="D82" s="298"/>
      <c r="E82" s="298"/>
      <c r="F82" s="299" t="s">
        <v>827</v>
      </c>
      <c r="G82" s="298"/>
      <c r="H82" s="298" t="s">
        <v>835</v>
      </c>
      <c r="I82" s="298" t="s">
        <v>823</v>
      </c>
      <c r="J82" s="298">
        <v>15</v>
      </c>
      <c r="K82" s="288"/>
    </row>
    <row r="83" ht="15" customHeight="1">
      <c r="B83" s="297"/>
      <c r="C83" s="298" t="s">
        <v>836</v>
      </c>
      <c r="D83" s="298"/>
      <c r="E83" s="298"/>
      <c r="F83" s="299" t="s">
        <v>827</v>
      </c>
      <c r="G83" s="298"/>
      <c r="H83" s="298" t="s">
        <v>837</v>
      </c>
      <c r="I83" s="298" t="s">
        <v>823</v>
      </c>
      <c r="J83" s="298">
        <v>20</v>
      </c>
      <c r="K83" s="288"/>
    </row>
    <row r="84" ht="15" customHeight="1">
      <c r="B84" s="297"/>
      <c r="C84" s="298" t="s">
        <v>838</v>
      </c>
      <c r="D84" s="298"/>
      <c r="E84" s="298"/>
      <c r="F84" s="299" t="s">
        <v>827</v>
      </c>
      <c r="G84" s="298"/>
      <c r="H84" s="298" t="s">
        <v>839</v>
      </c>
      <c r="I84" s="298" t="s">
        <v>823</v>
      </c>
      <c r="J84" s="298">
        <v>20</v>
      </c>
      <c r="K84" s="288"/>
    </row>
    <row r="85" ht="15" customHeight="1">
      <c r="B85" s="297"/>
      <c r="C85" s="275" t="s">
        <v>840</v>
      </c>
      <c r="D85" s="275"/>
      <c r="E85" s="275"/>
      <c r="F85" s="296" t="s">
        <v>827</v>
      </c>
      <c r="G85" s="295"/>
      <c r="H85" s="275" t="s">
        <v>841</v>
      </c>
      <c r="I85" s="275" t="s">
        <v>823</v>
      </c>
      <c r="J85" s="275">
        <v>50</v>
      </c>
      <c r="K85" s="288"/>
    </row>
    <row r="86" ht="15" customHeight="1">
      <c r="B86" s="297"/>
      <c r="C86" s="275" t="s">
        <v>842</v>
      </c>
      <c r="D86" s="275"/>
      <c r="E86" s="275"/>
      <c r="F86" s="296" t="s">
        <v>827</v>
      </c>
      <c r="G86" s="295"/>
      <c r="H86" s="275" t="s">
        <v>843</v>
      </c>
      <c r="I86" s="275" t="s">
        <v>823</v>
      </c>
      <c r="J86" s="275">
        <v>20</v>
      </c>
      <c r="K86" s="288"/>
    </row>
    <row r="87" ht="15" customHeight="1">
      <c r="B87" s="297"/>
      <c r="C87" s="275" t="s">
        <v>844</v>
      </c>
      <c r="D87" s="275"/>
      <c r="E87" s="275"/>
      <c r="F87" s="296" t="s">
        <v>827</v>
      </c>
      <c r="G87" s="295"/>
      <c r="H87" s="275" t="s">
        <v>845</v>
      </c>
      <c r="I87" s="275" t="s">
        <v>823</v>
      </c>
      <c r="J87" s="275">
        <v>20</v>
      </c>
      <c r="K87" s="288"/>
    </row>
    <row r="88" ht="15" customHeight="1">
      <c r="B88" s="297"/>
      <c r="C88" s="275" t="s">
        <v>846</v>
      </c>
      <c r="D88" s="275"/>
      <c r="E88" s="275"/>
      <c r="F88" s="296" t="s">
        <v>827</v>
      </c>
      <c r="G88" s="295"/>
      <c r="H88" s="275" t="s">
        <v>847</v>
      </c>
      <c r="I88" s="275" t="s">
        <v>823</v>
      </c>
      <c r="J88" s="275">
        <v>50</v>
      </c>
      <c r="K88" s="288"/>
    </row>
    <row r="89" ht="15" customHeight="1">
      <c r="B89" s="297"/>
      <c r="C89" s="275" t="s">
        <v>848</v>
      </c>
      <c r="D89" s="275"/>
      <c r="E89" s="275"/>
      <c r="F89" s="296" t="s">
        <v>827</v>
      </c>
      <c r="G89" s="295"/>
      <c r="H89" s="275" t="s">
        <v>848</v>
      </c>
      <c r="I89" s="275" t="s">
        <v>823</v>
      </c>
      <c r="J89" s="275">
        <v>50</v>
      </c>
      <c r="K89" s="288"/>
    </row>
    <row r="90" ht="15" customHeight="1">
      <c r="B90" s="297"/>
      <c r="C90" s="275" t="s">
        <v>108</v>
      </c>
      <c r="D90" s="275"/>
      <c r="E90" s="275"/>
      <c r="F90" s="296" t="s">
        <v>827</v>
      </c>
      <c r="G90" s="295"/>
      <c r="H90" s="275" t="s">
        <v>849</v>
      </c>
      <c r="I90" s="275" t="s">
        <v>823</v>
      </c>
      <c r="J90" s="275">
        <v>255</v>
      </c>
      <c r="K90" s="288"/>
    </row>
    <row r="91" ht="15" customHeight="1">
      <c r="B91" s="297"/>
      <c r="C91" s="275" t="s">
        <v>850</v>
      </c>
      <c r="D91" s="275"/>
      <c r="E91" s="275"/>
      <c r="F91" s="296" t="s">
        <v>821</v>
      </c>
      <c r="G91" s="295"/>
      <c r="H91" s="275" t="s">
        <v>851</v>
      </c>
      <c r="I91" s="275" t="s">
        <v>852</v>
      </c>
      <c r="J91" s="275"/>
      <c r="K91" s="288"/>
    </row>
    <row r="92" ht="15" customHeight="1">
      <c r="B92" s="297"/>
      <c r="C92" s="275" t="s">
        <v>853</v>
      </c>
      <c r="D92" s="275"/>
      <c r="E92" s="275"/>
      <c r="F92" s="296" t="s">
        <v>821</v>
      </c>
      <c r="G92" s="295"/>
      <c r="H92" s="275" t="s">
        <v>854</v>
      </c>
      <c r="I92" s="275" t="s">
        <v>855</v>
      </c>
      <c r="J92" s="275"/>
      <c r="K92" s="288"/>
    </row>
    <row r="93" ht="15" customHeight="1">
      <c r="B93" s="297"/>
      <c r="C93" s="275" t="s">
        <v>856</v>
      </c>
      <c r="D93" s="275"/>
      <c r="E93" s="275"/>
      <c r="F93" s="296" t="s">
        <v>821</v>
      </c>
      <c r="G93" s="295"/>
      <c r="H93" s="275" t="s">
        <v>856</v>
      </c>
      <c r="I93" s="275" t="s">
        <v>855</v>
      </c>
      <c r="J93" s="275"/>
      <c r="K93" s="288"/>
    </row>
    <row r="94" ht="15" customHeight="1">
      <c r="B94" s="297"/>
      <c r="C94" s="275" t="s">
        <v>36</v>
      </c>
      <c r="D94" s="275"/>
      <c r="E94" s="275"/>
      <c r="F94" s="296" t="s">
        <v>821</v>
      </c>
      <c r="G94" s="295"/>
      <c r="H94" s="275" t="s">
        <v>857</v>
      </c>
      <c r="I94" s="275" t="s">
        <v>855</v>
      </c>
      <c r="J94" s="275"/>
      <c r="K94" s="288"/>
    </row>
    <row r="95" ht="15" customHeight="1">
      <c r="B95" s="297"/>
      <c r="C95" s="275" t="s">
        <v>46</v>
      </c>
      <c r="D95" s="275"/>
      <c r="E95" s="275"/>
      <c r="F95" s="296" t="s">
        <v>821</v>
      </c>
      <c r="G95" s="295"/>
      <c r="H95" s="275" t="s">
        <v>858</v>
      </c>
      <c r="I95" s="275" t="s">
        <v>855</v>
      </c>
      <c r="J95" s="275"/>
      <c r="K95" s="288"/>
    </row>
    <row r="96" ht="15" customHeight="1">
      <c r="B96" s="300"/>
      <c r="C96" s="301"/>
      <c r="D96" s="301"/>
      <c r="E96" s="301"/>
      <c r="F96" s="301"/>
      <c r="G96" s="301"/>
      <c r="H96" s="301"/>
      <c r="I96" s="301"/>
      <c r="J96" s="301"/>
      <c r="K96" s="302"/>
    </row>
    <row r="97" ht="18.75" customHeight="1">
      <c r="B97" s="303"/>
      <c r="C97" s="304"/>
      <c r="D97" s="304"/>
      <c r="E97" s="304"/>
      <c r="F97" s="304"/>
      <c r="G97" s="304"/>
      <c r="H97" s="304"/>
      <c r="I97" s="304"/>
      <c r="J97" s="304"/>
      <c r="K97" s="303"/>
    </row>
    <row r="98" ht="18.75" customHeight="1">
      <c r="B98" s="282"/>
      <c r="C98" s="282"/>
      <c r="D98" s="282"/>
      <c r="E98" s="282"/>
      <c r="F98" s="282"/>
      <c r="G98" s="282"/>
      <c r="H98" s="282"/>
      <c r="I98" s="282"/>
      <c r="J98" s="282"/>
      <c r="K98" s="282"/>
    </row>
    <row r="99" ht="7.5" customHeight="1">
      <c r="B99" s="283"/>
      <c r="C99" s="284"/>
      <c r="D99" s="284"/>
      <c r="E99" s="284"/>
      <c r="F99" s="284"/>
      <c r="G99" s="284"/>
      <c r="H99" s="284"/>
      <c r="I99" s="284"/>
      <c r="J99" s="284"/>
      <c r="K99" s="285"/>
    </row>
    <row r="100" ht="45" customHeight="1">
      <c r="B100" s="286"/>
      <c r="C100" s="287" t="s">
        <v>859</v>
      </c>
      <c r="D100" s="287"/>
      <c r="E100" s="287"/>
      <c r="F100" s="287"/>
      <c r="G100" s="287"/>
      <c r="H100" s="287"/>
      <c r="I100" s="287"/>
      <c r="J100" s="287"/>
      <c r="K100" s="288"/>
    </row>
    <row r="101" ht="17.25" customHeight="1">
      <c r="B101" s="286"/>
      <c r="C101" s="289" t="s">
        <v>815</v>
      </c>
      <c r="D101" s="289"/>
      <c r="E101" s="289"/>
      <c r="F101" s="289" t="s">
        <v>816</v>
      </c>
      <c r="G101" s="290"/>
      <c r="H101" s="289" t="s">
        <v>103</v>
      </c>
      <c r="I101" s="289" t="s">
        <v>55</v>
      </c>
      <c r="J101" s="289" t="s">
        <v>817</v>
      </c>
      <c r="K101" s="288"/>
    </row>
    <row r="102" ht="17.25" customHeight="1">
      <c r="B102" s="286"/>
      <c r="C102" s="291" t="s">
        <v>818</v>
      </c>
      <c r="D102" s="291"/>
      <c r="E102" s="291"/>
      <c r="F102" s="292" t="s">
        <v>819</v>
      </c>
      <c r="G102" s="293"/>
      <c r="H102" s="291"/>
      <c r="I102" s="291"/>
      <c r="J102" s="291" t="s">
        <v>820</v>
      </c>
      <c r="K102" s="288"/>
    </row>
    <row r="103" ht="5.25" customHeight="1">
      <c r="B103" s="286"/>
      <c r="C103" s="289"/>
      <c r="D103" s="289"/>
      <c r="E103" s="289"/>
      <c r="F103" s="289"/>
      <c r="G103" s="305"/>
      <c r="H103" s="289"/>
      <c r="I103" s="289"/>
      <c r="J103" s="289"/>
      <c r="K103" s="288"/>
    </row>
    <row r="104" ht="15" customHeight="1">
      <c r="B104" s="286"/>
      <c r="C104" s="275" t="s">
        <v>51</v>
      </c>
      <c r="D104" s="294"/>
      <c r="E104" s="294"/>
      <c r="F104" s="296" t="s">
        <v>821</v>
      </c>
      <c r="G104" s="305"/>
      <c r="H104" s="275" t="s">
        <v>860</v>
      </c>
      <c r="I104" s="275" t="s">
        <v>823</v>
      </c>
      <c r="J104" s="275">
        <v>20</v>
      </c>
      <c r="K104" s="288"/>
    </row>
    <row r="105" ht="15" customHeight="1">
      <c r="B105" s="286"/>
      <c r="C105" s="275" t="s">
        <v>824</v>
      </c>
      <c r="D105" s="275"/>
      <c r="E105" s="275"/>
      <c r="F105" s="296" t="s">
        <v>821</v>
      </c>
      <c r="G105" s="275"/>
      <c r="H105" s="275" t="s">
        <v>860</v>
      </c>
      <c r="I105" s="275" t="s">
        <v>823</v>
      </c>
      <c r="J105" s="275">
        <v>120</v>
      </c>
      <c r="K105" s="288"/>
    </row>
    <row r="106" ht="15" customHeight="1">
      <c r="B106" s="297"/>
      <c r="C106" s="275" t="s">
        <v>826</v>
      </c>
      <c r="D106" s="275"/>
      <c r="E106" s="275"/>
      <c r="F106" s="296" t="s">
        <v>827</v>
      </c>
      <c r="G106" s="275"/>
      <c r="H106" s="275" t="s">
        <v>860</v>
      </c>
      <c r="I106" s="275" t="s">
        <v>823</v>
      </c>
      <c r="J106" s="275">
        <v>50</v>
      </c>
      <c r="K106" s="288"/>
    </row>
    <row r="107" ht="15" customHeight="1">
      <c r="B107" s="297"/>
      <c r="C107" s="275" t="s">
        <v>829</v>
      </c>
      <c r="D107" s="275"/>
      <c r="E107" s="275"/>
      <c r="F107" s="296" t="s">
        <v>821</v>
      </c>
      <c r="G107" s="275"/>
      <c r="H107" s="275" t="s">
        <v>860</v>
      </c>
      <c r="I107" s="275" t="s">
        <v>831</v>
      </c>
      <c r="J107" s="275"/>
      <c r="K107" s="288"/>
    </row>
    <row r="108" ht="15" customHeight="1">
      <c r="B108" s="297"/>
      <c r="C108" s="275" t="s">
        <v>840</v>
      </c>
      <c r="D108" s="275"/>
      <c r="E108" s="275"/>
      <c r="F108" s="296" t="s">
        <v>827</v>
      </c>
      <c r="G108" s="275"/>
      <c r="H108" s="275" t="s">
        <v>860</v>
      </c>
      <c r="I108" s="275" t="s">
        <v>823</v>
      </c>
      <c r="J108" s="275">
        <v>50</v>
      </c>
      <c r="K108" s="288"/>
    </row>
    <row r="109" ht="15" customHeight="1">
      <c r="B109" s="297"/>
      <c r="C109" s="275" t="s">
        <v>848</v>
      </c>
      <c r="D109" s="275"/>
      <c r="E109" s="275"/>
      <c r="F109" s="296" t="s">
        <v>827</v>
      </c>
      <c r="G109" s="275"/>
      <c r="H109" s="275" t="s">
        <v>860</v>
      </c>
      <c r="I109" s="275" t="s">
        <v>823</v>
      </c>
      <c r="J109" s="275">
        <v>50</v>
      </c>
      <c r="K109" s="288"/>
    </row>
    <row r="110" ht="15" customHeight="1">
      <c r="B110" s="297"/>
      <c r="C110" s="275" t="s">
        <v>846</v>
      </c>
      <c r="D110" s="275"/>
      <c r="E110" s="275"/>
      <c r="F110" s="296" t="s">
        <v>827</v>
      </c>
      <c r="G110" s="275"/>
      <c r="H110" s="275" t="s">
        <v>860</v>
      </c>
      <c r="I110" s="275" t="s">
        <v>823</v>
      </c>
      <c r="J110" s="275">
        <v>50</v>
      </c>
      <c r="K110" s="288"/>
    </row>
    <row r="111" ht="15" customHeight="1">
      <c r="B111" s="297"/>
      <c r="C111" s="275" t="s">
        <v>51</v>
      </c>
      <c r="D111" s="275"/>
      <c r="E111" s="275"/>
      <c r="F111" s="296" t="s">
        <v>821</v>
      </c>
      <c r="G111" s="275"/>
      <c r="H111" s="275" t="s">
        <v>861</v>
      </c>
      <c r="I111" s="275" t="s">
        <v>823</v>
      </c>
      <c r="J111" s="275">
        <v>20</v>
      </c>
      <c r="K111" s="288"/>
    </row>
    <row r="112" ht="15" customHeight="1">
      <c r="B112" s="297"/>
      <c r="C112" s="275" t="s">
        <v>862</v>
      </c>
      <c r="D112" s="275"/>
      <c r="E112" s="275"/>
      <c r="F112" s="296" t="s">
        <v>821</v>
      </c>
      <c r="G112" s="275"/>
      <c r="H112" s="275" t="s">
        <v>863</v>
      </c>
      <c r="I112" s="275" t="s">
        <v>823</v>
      </c>
      <c r="J112" s="275">
        <v>120</v>
      </c>
      <c r="K112" s="288"/>
    </row>
    <row r="113" ht="15" customHeight="1">
      <c r="B113" s="297"/>
      <c r="C113" s="275" t="s">
        <v>36</v>
      </c>
      <c r="D113" s="275"/>
      <c r="E113" s="275"/>
      <c r="F113" s="296" t="s">
        <v>821</v>
      </c>
      <c r="G113" s="275"/>
      <c r="H113" s="275" t="s">
        <v>864</v>
      </c>
      <c r="I113" s="275" t="s">
        <v>855</v>
      </c>
      <c r="J113" s="275"/>
      <c r="K113" s="288"/>
    </row>
    <row r="114" ht="15" customHeight="1">
      <c r="B114" s="297"/>
      <c r="C114" s="275" t="s">
        <v>46</v>
      </c>
      <c r="D114" s="275"/>
      <c r="E114" s="275"/>
      <c r="F114" s="296" t="s">
        <v>821</v>
      </c>
      <c r="G114" s="275"/>
      <c r="H114" s="275" t="s">
        <v>865</v>
      </c>
      <c r="I114" s="275" t="s">
        <v>855</v>
      </c>
      <c r="J114" s="275"/>
      <c r="K114" s="288"/>
    </row>
    <row r="115" ht="15" customHeight="1">
      <c r="B115" s="297"/>
      <c r="C115" s="275" t="s">
        <v>55</v>
      </c>
      <c r="D115" s="275"/>
      <c r="E115" s="275"/>
      <c r="F115" s="296" t="s">
        <v>821</v>
      </c>
      <c r="G115" s="275"/>
      <c r="H115" s="275" t="s">
        <v>866</v>
      </c>
      <c r="I115" s="275" t="s">
        <v>867</v>
      </c>
      <c r="J115" s="275"/>
      <c r="K115" s="288"/>
    </row>
    <row r="116" ht="15" customHeight="1">
      <c r="B116" s="300"/>
      <c r="C116" s="306"/>
      <c r="D116" s="306"/>
      <c r="E116" s="306"/>
      <c r="F116" s="306"/>
      <c r="G116" s="306"/>
      <c r="H116" s="306"/>
      <c r="I116" s="306"/>
      <c r="J116" s="306"/>
      <c r="K116" s="302"/>
    </row>
    <row r="117" ht="18.75" customHeight="1">
      <c r="B117" s="307"/>
      <c r="C117" s="271"/>
      <c r="D117" s="271"/>
      <c r="E117" s="271"/>
      <c r="F117" s="308"/>
      <c r="G117" s="271"/>
      <c r="H117" s="271"/>
      <c r="I117" s="271"/>
      <c r="J117" s="271"/>
      <c r="K117" s="307"/>
    </row>
    <row r="118" ht="18.75" customHeight="1">
      <c r="B118" s="282"/>
      <c r="C118" s="282"/>
      <c r="D118" s="282"/>
      <c r="E118" s="282"/>
      <c r="F118" s="282"/>
      <c r="G118" s="282"/>
      <c r="H118" s="282"/>
      <c r="I118" s="282"/>
      <c r="J118" s="282"/>
      <c r="K118" s="282"/>
    </row>
    <row r="119" ht="7.5" customHeight="1">
      <c r="B119" s="309"/>
      <c r="C119" s="310"/>
      <c r="D119" s="310"/>
      <c r="E119" s="310"/>
      <c r="F119" s="310"/>
      <c r="G119" s="310"/>
      <c r="H119" s="310"/>
      <c r="I119" s="310"/>
      <c r="J119" s="310"/>
      <c r="K119" s="311"/>
    </row>
    <row r="120" ht="45" customHeight="1">
      <c r="B120" s="312"/>
      <c r="C120" s="265" t="s">
        <v>868</v>
      </c>
      <c r="D120" s="265"/>
      <c r="E120" s="265"/>
      <c r="F120" s="265"/>
      <c r="G120" s="265"/>
      <c r="H120" s="265"/>
      <c r="I120" s="265"/>
      <c r="J120" s="265"/>
      <c r="K120" s="313"/>
    </row>
    <row r="121" ht="17.25" customHeight="1">
      <c r="B121" s="314"/>
      <c r="C121" s="289" t="s">
        <v>815</v>
      </c>
      <c r="D121" s="289"/>
      <c r="E121" s="289"/>
      <c r="F121" s="289" t="s">
        <v>816</v>
      </c>
      <c r="G121" s="290"/>
      <c r="H121" s="289" t="s">
        <v>103</v>
      </c>
      <c r="I121" s="289" t="s">
        <v>55</v>
      </c>
      <c r="J121" s="289" t="s">
        <v>817</v>
      </c>
      <c r="K121" s="315"/>
    </row>
    <row r="122" ht="17.25" customHeight="1">
      <c r="B122" s="314"/>
      <c r="C122" s="291" t="s">
        <v>818</v>
      </c>
      <c r="D122" s="291"/>
      <c r="E122" s="291"/>
      <c r="F122" s="292" t="s">
        <v>819</v>
      </c>
      <c r="G122" s="293"/>
      <c r="H122" s="291"/>
      <c r="I122" s="291"/>
      <c r="J122" s="291" t="s">
        <v>820</v>
      </c>
      <c r="K122" s="315"/>
    </row>
    <row r="123" ht="5.25" customHeight="1">
      <c r="B123" s="316"/>
      <c r="C123" s="294"/>
      <c r="D123" s="294"/>
      <c r="E123" s="294"/>
      <c r="F123" s="294"/>
      <c r="G123" s="275"/>
      <c r="H123" s="294"/>
      <c r="I123" s="294"/>
      <c r="J123" s="294"/>
      <c r="K123" s="317"/>
    </row>
    <row r="124" ht="15" customHeight="1">
      <c r="B124" s="316"/>
      <c r="C124" s="275" t="s">
        <v>824</v>
      </c>
      <c r="D124" s="294"/>
      <c r="E124" s="294"/>
      <c r="F124" s="296" t="s">
        <v>821</v>
      </c>
      <c r="G124" s="275"/>
      <c r="H124" s="275" t="s">
        <v>860</v>
      </c>
      <c r="I124" s="275" t="s">
        <v>823</v>
      </c>
      <c r="J124" s="275">
        <v>120</v>
      </c>
      <c r="K124" s="318"/>
    </row>
    <row r="125" ht="15" customHeight="1">
      <c r="B125" s="316"/>
      <c r="C125" s="275" t="s">
        <v>869</v>
      </c>
      <c r="D125" s="275"/>
      <c r="E125" s="275"/>
      <c r="F125" s="296" t="s">
        <v>821</v>
      </c>
      <c r="G125" s="275"/>
      <c r="H125" s="275" t="s">
        <v>870</v>
      </c>
      <c r="I125" s="275" t="s">
        <v>823</v>
      </c>
      <c r="J125" s="275" t="s">
        <v>871</v>
      </c>
      <c r="K125" s="318"/>
    </row>
    <row r="126" ht="15" customHeight="1">
      <c r="B126" s="316"/>
      <c r="C126" s="275" t="s">
        <v>770</v>
      </c>
      <c r="D126" s="275"/>
      <c r="E126" s="275"/>
      <c r="F126" s="296" t="s">
        <v>821</v>
      </c>
      <c r="G126" s="275"/>
      <c r="H126" s="275" t="s">
        <v>872</v>
      </c>
      <c r="I126" s="275" t="s">
        <v>823</v>
      </c>
      <c r="J126" s="275" t="s">
        <v>871</v>
      </c>
      <c r="K126" s="318"/>
    </row>
    <row r="127" ht="15" customHeight="1">
      <c r="B127" s="316"/>
      <c r="C127" s="275" t="s">
        <v>832</v>
      </c>
      <c r="D127" s="275"/>
      <c r="E127" s="275"/>
      <c r="F127" s="296" t="s">
        <v>827</v>
      </c>
      <c r="G127" s="275"/>
      <c r="H127" s="275" t="s">
        <v>833</v>
      </c>
      <c r="I127" s="275" t="s">
        <v>823</v>
      </c>
      <c r="J127" s="275">
        <v>15</v>
      </c>
      <c r="K127" s="318"/>
    </row>
    <row r="128" ht="15" customHeight="1">
      <c r="B128" s="316"/>
      <c r="C128" s="298" t="s">
        <v>834</v>
      </c>
      <c r="D128" s="298"/>
      <c r="E128" s="298"/>
      <c r="F128" s="299" t="s">
        <v>827</v>
      </c>
      <c r="G128" s="298"/>
      <c r="H128" s="298" t="s">
        <v>835</v>
      </c>
      <c r="I128" s="298" t="s">
        <v>823</v>
      </c>
      <c r="J128" s="298">
        <v>15</v>
      </c>
      <c r="K128" s="318"/>
    </row>
    <row r="129" ht="15" customHeight="1">
      <c r="B129" s="316"/>
      <c r="C129" s="298" t="s">
        <v>836</v>
      </c>
      <c r="D129" s="298"/>
      <c r="E129" s="298"/>
      <c r="F129" s="299" t="s">
        <v>827</v>
      </c>
      <c r="G129" s="298"/>
      <c r="H129" s="298" t="s">
        <v>837</v>
      </c>
      <c r="I129" s="298" t="s">
        <v>823</v>
      </c>
      <c r="J129" s="298">
        <v>20</v>
      </c>
      <c r="K129" s="318"/>
    </row>
    <row r="130" ht="15" customHeight="1">
      <c r="B130" s="316"/>
      <c r="C130" s="298" t="s">
        <v>838</v>
      </c>
      <c r="D130" s="298"/>
      <c r="E130" s="298"/>
      <c r="F130" s="299" t="s">
        <v>827</v>
      </c>
      <c r="G130" s="298"/>
      <c r="H130" s="298" t="s">
        <v>839</v>
      </c>
      <c r="I130" s="298" t="s">
        <v>823</v>
      </c>
      <c r="J130" s="298">
        <v>20</v>
      </c>
      <c r="K130" s="318"/>
    </row>
    <row r="131" ht="15" customHeight="1">
      <c r="B131" s="316"/>
      <c r="C131" s="275" t="s">
        <v>826</v>
      </c>
      <c r="D131" s="275"/>
      <c r="E131" s="275"/>
      <c r="F131" s="296" t="s">
        <v>827</v>
      </c>
      <c r="G131" s="275"/>
      <c r="H131" s="275" t="s">
        <v>860</v>
      </c>
      <c r="I131" s="275" t="s">
        <v>823</v>
      </c>
      <c r="J131" s="275">
        <v>50</v>
      </c>
      <c r="K131" s="318"/>
    </row>
    <row r="132" ht="15" customHeight="1">
      <c r="B132" s="316"/>
      <c r="C132" s="275" t="s">
        <v>840</v>
      </c>
      <c r="D132" s="275"/>
      <c r="E132" s="275"/>
      <c r="F132" s="296" t="s">
        <v>827</v>
      </c>
      <c r="G132" s="275"/>
      <c r="H132" s="275" t="s">
        <v>860</v>
      </c>
      <c r="I132" s="275" t="s">
        <v>823</v>
      </c>
      <c r="J132" s="275">
        <v>50</v>
      </c>
      <c r="K132" s="318"/>
    </row>
    <row r="133" ht="15" customHeight="1">
      <c r="B133" s="316"/>
      <c r="C133" s="275" t="s">
        <v>846</v>
      </c>
      <c r="D133" s="275"/>
      <c r="E133" s="275"/>
      <c r="F133" s="296" t="s">
        <v>827</v>
      </c>
      <c r="G133" s="275"/>
      <c r="H133" s="275" t="s">
        <v>860</v>
      </c>
      <c r="I133" s="275" t="s">
        <v>823</v>
      </c>
      <c r="J133" s="275">
        <v>50</v>
      </c>
      <c r="K133" s="318"/>
    </row>
    <row r="134" ht="15" customHeight="1">
      <c r="B134" s="316"/>
      <c r="C134" s="275" t="s">
        <v>848</v>
      </c>
      <c r="D134" s="275"/>
      <c r="E134" s="275"/>
      <c r="F134" s="296" t="s">
        <v>827</v>
      </c>
      <c r="G134" s="275"/>
      <c r="H134" s="275" t="s">
        <v>860</v>
      </c>
      <c r="I134" s="275" t="s">
        <v>823</v>
      </c>
      <c r="J134" s="275">
        <v>50</v>
      </c>
      <c r="K134" s="318"/>
    </row>
    <row r="135" ht="15" customHeight="1">
      <c r="B135" s="316"/>
      <c r="C135" s="275" t="s">
        <v>108</v>
      </c>
      <c r="D135" s="275"/>
      <c r="E135" s="275"/>
      <c r="F135" s="296" t="s">
        <v>827</v>
      </c>
      <c r="G135" s="275"/>
      <c r="H135" s="275" t="s">
        <v>873</v>
      </c>
      <c r="I135" s="275" t="s">
        <v>823</v>
      </c>
      <c r="J135" s="275">
        <v>255</v>
      </c>
      <c r="K135" s="318"/>
    </row>
    <row r="136" ht="15" customHeight="1">
      <c r="B136" s="316"/>
      <c r="C136" s="275" t="s">
        <v>850</v>
      </c>
      <c r="D136" s="275"/>
      <c r="E136" s="275"/>
      <c r="F136" s="296" t="s">
        <v>821</v>
      </c>
      <c r="G136" s="275"/>
      <c r="H136" s="275" t="s">
        <v>874</v>
      </c>
      <c r="I136" s="275" t="s">
        <v>852</v>
      </c>
      <c r="J136" s="275"/>
      <c r="K136" s="318"/>
    </row>
    <row r="137" ht="15" customHeight="1">
      <c r="B137" s="316"/>
      <c r="C137" s="275" t="s">
        <v>853</v>
      </c>
      <c r="D137" s="275"/>
      <c r="E137" s="275"/>
      <c r="F137" s="296" t="s">
        <v>821</v>
      </c>
      <c r="G137" s="275"/>
      <c r="H137" s="275" t="s">
        <v>875</v>
      </c>
      <c r="I137" s="275" t="s">
        <v>855</v>
      </c>
      <c r="J137" s="275"/>
      <c r="K137" s="318"/>
    </row>
    <row r="138" ht="15" customHeight="1">
      <c r="B138" s="316"/>
      <c r="C138" s="275" t="s">
        <v>856</v>
      </c>
      <c r="D138" s="275"/>
      <c r="E138" s="275"/>
      <c r="F138" s="296" t="s">
        <v>821</v>
      </c>
      <c r="G138" s="275"/>
      <c r="H138" s="275" t="s">
        <v>856</v>
      </c>
      <c r="I138" s="275" t="s">
        <v>855</v>
      </c>
      <c r="J138" s="275"/>
      <c r="K138" s="318"/>
    </row>
    <row r="139" ht="15" customHeight="1">
      <c r="B139" s="316"/>
      <c r="C139" s="275" t="s">
        <v>36</v>
      </c>
      <c r="D139" s="275"/>
      <c r="E139" s="275"/>
      <c r="F139" s="296" t="s">
        <v>821</v>
      </c>
      <c r="G139" s="275"/>
      <c r="H139" s="275" t="s">
        <v>876</v>
      </c>
      <c r="I139" s="275" t="s">
        <v>855</v>
      </c>
      <c r="J139" s="275"/>
      <c r="K139" s="318"/>
    </row>
    <row r="140" ht="15" customHeight="1">
      <c r="B140" s="316"/>
      <c r="C140" s="275" t="s">
        <v>877</v>
      </c>
      <c r="D140" s="275"/>
      <c r="E140" s="275"/>
      <c r="F140" s="296" t="s">
        <v>821</v>
      </c>
      <c r="G140" s="275"/>
      <c r="H140" s="275" t="s">
        <v>878</v>
      </c>
      <c r="I140" s="275" t="s">
        <v>855</v>
      </c>
      <c r="J140" s="275"/>
      <c r="K140" s="318"/>
    </row>
    <row r="141" ht="15" customHeight="1">
      <c r="B141" s="319"/>
      <c r="C141" s="320"/>
      <c r="D141" s="320"/>
      <c r="E141" s="320"/>
      <c r="F141" s="320"/>
      <c r="G141" s="320"/>
      <c r="H141" s="320"/>
      <c r="I141" s="320"/>
      <c r="J141" s="320"/>
      <c r="K141" s="321"/>
    </row>
    <row r="142" ht="18.75" customHeight="1">
      <c r="B142" s="271"/>
      <c r="C142" s="271"/>
      <c r="D142" s="271"/>
      <c r="E142" s="271"/>
      <c r="F142" s="308"/>
      <c r="G142" s="271"/>
      <c r="H142" s="271"/>
      <c r="I142" s="271"/>
      <c r="J142" s="271"/>
      <c r="K142" s="271"/>
    </row>
    <row r="143" ht="18.75" customHeight="1">
      <c r="B143" s="282"/>
      <c r="C143" s="282"/>
      <c r="D143" s="282"/>
      <c r="E143" s="282"/>
      <c r="F143" s="282"/>
      <c r="G143" s="282"/>
      <c r="H143" s="282"/>
      <c r="I143" s="282"/>
      <c r="J143" s="282"/>
      <c r="K143" s="282"/>
    </row>
    <row r="144" ht="7.5" customHeight="1">
      <c r="B144" s="283"/>
      <c r="C144" s="284"/>
      <c r="D144" s="284"/>
      <c r="E144" s="284"/>
      <c r="F144" s="284"/>
      <c r="G144" s="284"/>
      <c r="H144" s="284"/>
      <c r="I144" s="284"/>
      <c r="J144" s="284"/>
      <c r="K144" s="285"/>
    </row>
    <row r="145" ht="45" customHeight="1">
      <c r="B145" s="286"/>
      <c r="C145" s="287" t="s">
        <v>879</v>
      </c>
      <c r="D145" s="287"/>
      <c r="E145" s="287"/>
      <c r="F145" s="287"/>
      <c r="G145" s="287"/>
      <c r="H145" s="287"/>
      <c r="I145" s="287"/>
      <c r="J145" s="287"/>
      <c r="K145" s="288"/>
    </row>
    <row r="146" ht="17.25" customHeight="1">
      <c r="B146" s="286"/>
      <c r="C146" s="289" t="s">
        <v>815</v>
      </c>
      <c r="D146" s="289"/>
      <c r="E146" s="289"/>
      <c r="F146" s="289" t="s">
        <v>816</v>
      </c>
      <c r="G146" s="290"/>
      <c r="H146" s="289" t="s">
        <v>103</v>
      </c>
      <c r="I146" s="289" t="s">
        <v>55</v>
      </c>
      <c r="J146" s="289" t="s">
        <v>817</v>
      </c>
      <c r="K146" s="288"/>
    </row>
    <row r="147" ht="17.25" customHeight="1">
      <c r="B147" s="286"/>
      <c r="C147" s="291" t="s">
        <v>818</v>
      </c>
      <c r="D147" s="291"/>
      <c r="E147" s="291"/>
      <c r="F147" s="292" t="s">
        <v>819</v>
      </c>
      <c r="G147" s="293"/>
      <c r="H147" s="291"/>
      <c r="I147" s="291"/>
      <c r="J147" s="291" t="s">
        <v>820</v>
      </c>
      <c r="K147" s="288"/>
    </row>
    <row r="148" ht="5.25" customHeight="1">
      <c r="B148" s="297"/>
      <c r="C148" s="294"/>
      <c r="D148" s="294"/>
      <c r="E148" s="294"/>
      <c r="F148" s="294"/>
      <c r="G148" s="295"/>
      <c r="H148" s="294"/>
      <c r="I148" s="294"/>
      <c r="J148" s="294"/>
      <c r="K148" s="318"/>
    </row>
    <row r="149" ht="15" customHeight="1">
      <c r="B149" s="297"/>
      <c r="C149" s="322" t="s">
        <v>824</v>
      </c>
      <c r="D149" s="275"/>
      <c r="E149" s="275"/>
      <c r="F149" s="323" t="s">
        <v>821</v>
      </c>
      <c r="G149" s="275"/>
      <c r="H149" s="322" t="s">
        <v>860</v>
      </c>
      <c r="I149" s="322" t="s">
        <v>823</v>
      </c>
      <c r="J149" s="322">
        <v>120</v>
      </c>
      <c r="K149" s="318"/>
    </row>
    <row r="150" ht="15" customHeight="1">
      <c r="B150" s="297"/>
      <c r="C150" s="322" t="s">
        <v>869</v>
      </c>
      <c r="D150" s="275"/>
      <c r="E150" s="275"/>
      <c r="F150" s="323" t="s">
        <v>821</v>
      </c>
      <c r="G150" s="275"/>
      <c r="H150" s="322" t="s">
        <v>880</v>
      </c>
      <c r="I150" s="322" t="s">
        <v>823</v>
      </c>
      <c r="J150" s="322" t="s">
        <v>871</v>
      </c>
      <c r="K150" s="318"/>
    </row>
    <row r="151" ht="15" customHeight="1">
      <c r="B151" s="297"/>
      <c r="C151" s="322" t="s">
        <v>770</v>
      </c>
      <c r="D151" s="275"/>
      <c r="E151" s="275"/>
      <c r="F151" s="323" t="s">
        <v>821</v>
      </c>
      <c r="G151" s="275"/>
      <c r="H151" s="322" t="s">
        <v>881</v>
      </c>
      <c r="I151" s="322" t="s">
        <v>823</v>
      </c>
      <c r="J151" s="322" t="s">
        <v>871</v>
      </c>
      <c r="K151" s="318"/>
    </row>
    <row r="152" ht="15" customHeight="1">
      <c r="B152" s="297"/>
      <c r="C152" s="322" t="s">
        <v>826</v>
      </c>
      <c r="D152" s="275"/>
      <c r="E152" s="275"/>
      <c r="F152" s="323" t="s">
        <v>827</v>
      </c>
      <c r="G152" s="275"/>
      <c r="H152" s="322" t="s">
        <v>860</v>
      </c>
      <c r="I152" s="322" t="s">
        <v>823</v>
      </c>
      <c r="J152" s="322">
        <v>50</v>
      </c>
      <c r="K152" s="318"/>
    </row>
    <row r="153" ht="15" customHeight="1">
      <c r="B153" s="297"/>
      <c r="C153" s="322" t="s">
        <v>829</v>
      </c>
      <c r="D153" s="275"/>
      <c r="E153" s="275"/>
      <c r="F153" s="323" t="s">
        <v>821</v>
      </c>
      <c r="G153" s="275"/>
      <c r="H153" s="322" t="s">
        <v>860</v>
      </c>
      <c r="I153" s="322" t="s">
        <v>831</v>
      </c>
      <c r="J153" s="322"/>
      <c r="K153" s="318"/>
    </row>
    <row r="154" ht="15" customHeight="1">
      <c r="B154" s="297"/>
      <c r="C154" s="322" t="s">
        <v>840</v>
      </c>
      <c r="D154" s="275"/>
      <c r="E154" s="275"/>
      <c r="F154" s="323" t="s">
        <v>827</v>
      </c>
      <c r="G154" s="275"/>
      <c r="H154" s="322" t="s">
        <v>860</v>
      </c>
      <c r="I154" s="322" t="s">
        <v>823</v>
      </c>
      <c r="J154" s="322">
        <v>50</v>
      </c>
      <c r="K154" s="318"/>
    </row>
    <row r="155" ht="15" customHeight="1">
      <c r="B155" s="297"/>
      <c r="C155" s="322" t="s">
        <v>848</v>
      </c>
      <c r="D155" s="275"/>
      <c r="E155" s="275"/>
      <c r="F155" s="323" t="s">
        <v>827</v>
      </c>
      <c r="G155" s="275"/>
      <c r="H155" s="322" t="s">
        <v>860</v>
      </c>
      <c r="I155" s="322" t="s">
        <v>823</v>
      </c>
      <c r="J155" s="322">
        <v>50</v>
      </c>
      <c r="K155" s="318"/>
    </row>
    <row r="156" ht="15" customHeight="1">
      <c r="B156" s="297"/>
      <c r="C156" s="322" t="s">
        <v>846</v>
      </c>
      <c r="D156" s="275"/>
      <c r="E156" s="275"/>
      <c r="F156" s="323" t="s">
        <v>827</v>
      </c>
      <c r="G156" s="275"/>
      <c r="H156" s="322" t="s">
        <v>860</v>
      </c>
      <c r="I156" s="322" t="s">
        <v>823</v>
      </c>
      <c r="J156" s="322">
        <v>50</v>
      </c>
      <c r="K156" s="318"/>
    </row>
    <row r="157" ht="15" customHeight="1">
      <c r="B157" s="297"/>
      <c r="C157" s="322" t="s">
        <v>93</v>
      </c>
      <c r="D157" s="275"/>
      <c r="E157" s="275"/>
      <c r="F157" s="323" t="s">
        <v>821</v>
      </c>
      <c r="G157" s="275"/>
      <c r="H157" s="322" t="s">
        <v>882</v>
      </c>
      <c r="I157" s="322" t="s">
        <v>823</v>
      </c>
      <c r="J157" s="322" t="s">
        <v>883</v>
      </c>
      <c r="K157" s="318"/>
    </row>
    <row r="158" ht="15" customHeight="1">
      <c r="B158" s="297"/>
      <c r="C158" s="322" t="s">
        <v>884</v>
      </c>
      <c r="D158" s="275"/>
      <c r="E158" s="275"/>
      <c r="F158" s="323" t="s">
        <v>821</v>
      </c>
      <c r="G158" s="275"/>
      <c r="H158" s="322" t="s">
        <v>885</v>
      </c>
      <c r="I158" s="322" t="s">
        <v>855</v>
      </c>
      <c r="J158" s="322"/>
      <c r="K158" s="318"/>
    </row>
    <row r="159" ht="15" customHeight="1">
      <c r="B159" s="324"/>
      <c r="C159" s="306"/>
      <c r="D159" s="306"/>
      <c r="E159" s="306"/>
      <c r="F159" s="306"/>
      <c r="G159" s="306"/>
      <c r="H159" s="306"/>
      <c r="I159" s="306"/>
      <c r="J159" s="306"/>
      <c r="K159" s="325"/>
    </row>
    <row r="160" ht="18.75" customHeight="1">
      <c r="B160" s="271"/>
      <c r="C160" s="275"/>
      <c r="D160" s="275"/>
      <c r="E160" s="275"/>
      <c r="F160" s="296"/>
      <c r="G160" s="275"/>
      <c r="H160" s="275"/>
      <c r="I160" s="275"/>
      <c r="J160" s="275"/>
      <c r="K160" s="271"/>
    </row>
    <row r="161" ht="18.75" customHeight="1">
      <c r="B161" s="282"/>
      <c r="C161" s="282"/>
      <c r="D161" s="282"/>
      <c r="E161" s="282"/>
      <c r="F161" s="282"/>
      <c r="G161" s="282"/>
      <c r="H161" s="282"/>
      <c r="I161" s="282"/>
      <c r="J161" s="282"/>
      <c r="K161" s="282"/>
    </row>
    <row r="162" ht="7.5" customHeight="1">
      <c r="B162" s="261"/>
      <c r="C162" s="262"/>
      <c r="D162" s="262"/>
      <c r="E162" s="262"/>
      <c r="F162" s="262"/>
      <c r="G162" s="262"/>
      <c r="H162" s="262"/>
      <c r="I162" s="262"/>
      <c r="J162" s="262"/>
      <c r="K162" s="263"/>
    </row>
    <row r="163" ht="45" customHeight="1">
      <c r="B163" s="264"/>
      <c r="C163" s="265" t="s">
        <v>886</v>
      </c>
      <c r="D163" s="265"/>
      <c r="E163" s="265"/>
      <c r="F163" s="265"/>
      <c r="G163" s="265"/>
      <c r="H163" s="265"/>
      <c r="I163" s="265"/>
      <c r="J163" s="265"/>
      <c r="K163" s="266"/>
    </row>
    <row r="164" ht="17.25" customHeight="1">
      <c r="B164" s="264"/>
      <c r="C164" s="289" t="s">
        <v>815</v>
      </c>
      <c r="D164" s="289"/>
      <c r="E164" s="289"/>
      <c r="F164" s="289" t="s">
        <v>816</v>
      </c>
      <c r="G164" s="326"/>
      <c r="H164" s="327" t="s">
        <v>103</v>
      </c>
      <c r="I164" s="327" t="s">
        <v>55</v>
      </c>
      <c r="J164" s="289" t="s">
        <v>817</v>
      </c>
      <c r="K164" s="266"/>
    </row>
    <row r="165" ht="17.25" customHeight="1">
      <c r="B165" s="267"/>
      <c r="C165" s="291" t="s">
        <v>818</v>
      </c>
      <c r="D165" s="291"/>
      <c r="E165" s="291"/>
      <c r="F165" s="292" t="s">
        <v>819</v>
      </c>
      <c r="G165" s="328"/>
      <c r="H165" s="329"/>
      <c r="I165" s="329"/>
      <c r="J165" s="291" t="s">
        <v>820</v>
      </c>
      <c r="K165" s="269"/>
    </row>
    <row r="166" ht="5.25" customHeight="1">
      <c r="B166" s="297"/>
      <c r="C166" s="294"/>
      <c r="D166" s="294"/>
      <c r="E166" s="294"/>
      <c r="F166" s="294"/>
      <c r="G166" s="295"/>
      <c r="H166" s="294"/>
      <c r="I166" s="294"/>
      <c r="J166" s="294"/>
      <c r="K166" s="318"/>
    </row>
    <row r="167" ht="15" customHeight="1">
      <c r="B167" s="297"/>
      <c r="C167" s="275" t="s">
        <v>824</v>
      </c>
      <c r="D167" s="275"/>
      <c r="E167" s="275"/>
      <c r="F167" s="296" t="s">
        <v>821</v>
      </c>
      <c r="G167" s="275"/>
      <c r="H167" s="275" t="s">
        <v>860</v>
      </c>
      <c r="I167" s="275" t="s">
        <v>823</v>
      </c>
      <c r="J167" s="275">
        <v>120</v>
      </c>
      <c r="K167" s="318"/>
    </row>
    <row r="168" ht="15" customHeight="1">
      <c r="B168" s="297"/>
      <c r="C168" s="275" t="s">
        <v>869</v>
      </c>
      <c r="D168" s="275"/>
      <c r="E168" s="275"/>
      <c r="F168" s="296" t="s">
        <v>821</v>
      </c>
      <c r="G168" s="275"/>
      <c r="H168" s="275" t="s">
        <v>870</v>
      </c>
      <c r="I168" s="275" t="s">
        <v>823</v>
      </c>
      <c r="J168" s="275" t="s">
        <v>871</v>
      </c>
      <c r="K168" s="318"/>
    </row>
    <row r="169" ht="15" customHeight="1">
      <c r="B169" s="297"/>
      <c r="C169" s="275" t="s">
        <v>770</v>
      </c>
      <c r="D169" s="275"/>
      <c r="E169" s="275"/>
      <c r="F169" s="296" t="s">
        <v>821</v>
      </c>
      <c r="G169" s="275"/>
      <c r="H169" s="275" t="s">
        <v>887</v>
      </c>
      <c r="I169" s="275" t="s">
        <v>823</v>
      </c>
      <c r="J169" s="275" t="s">
        <v>871</v>
      </c>
      <c r="K169" s="318"/>
    </row>
    <row r="170" ht="15" customHeight="1">
      <c r="B170" s="297"/>
      <c r="C170" s="275" t="s">
        <v>826</v>
      </c>
      <c r="D170" s="275"/>
      <c r="E170" s="275"/>
      <c r="F170" s="296" t="s">
        <v>827</v>
      </c>
      <c r="G170" s="275"/>
      <c r="H170" s="275" t="s">
        <v>887</v>
      </c>
      <c r="I170" s="275" t="s">
        <v>823</v>
      </c>
      <c r="J170" s="275">
        <v>50</v>
      </c>
      <c r="K170" s="318"/>
    </row>
    <row r="171" ht="15" customHeight="1">
      <c r="B171" s="297"/>
      <c r="C171" s="275" t="s">
        <v>829</v>
      </c>
      <c r="D171" s="275"/>
      <c r="E171" s="275"/>
      <c r="F171" s="296" t="s">
        <v>821</v>
      </c>
      <c r="G171" s="275"/>
      <c r="H171" s="275" t="s">
        <v>887</v>
      </c>
      <c r="I171" s="275" t="s">
        <v>831</v>
      </c>
      <c r="J171" s="275"/>
      <c r="K171" s="318"/>
    </row>
    <row r="172" ht="15" customHeight="1">
      <c r="B172" s="297"/>
      <c r="C172" s="275" t="s">
        <v>840</v>
      </c>
      <c r="D172" s="275"/>
      <c r="E172" s="275"/>
      <c r="F172" s="296" t="s">
        <v>827</v>
      </c>
      <c r="G172" s="275"/>
      <c r="H172" s="275" t="s">
        <v>887</v>
      </c>
      <c r="I172" s="275" t="s">
        <v>823</v>
      </c>
      <c r="J172" s="275">
        <v>50</v>
      </c>
      <c r="K172" s="318"/>
    </row>
    <row r="173" ht="15" customHeight="1">
      <c r="B173" s="297"/>
      <c r="C173" s="275" t="s">
        <v>848</v>
      </c>
      <c r="D173" s="275"/>
      <c r="E173" s="275"/>
      <c r="F173" s="296" t="s">
        <v>827</v>
      </c>
      <c r="G173" s="275"/>
      <c r="H173" s="275" t="s">
        <v>887</v>
      </c>
      <c r="I173" s="275" t="s">
        <v>823</v>
      </c>
      <c r="J173" s="275">
        <v>50</v>
      </c>
      <c r="K173" s="318"/>
    </row>
    <row r="174" ht="15" customHeight="1">
      <c r="B174" s="297"/>
      <c r="C174" s="275" t="s">
        <v>846</v>
      </c>
      <c r="D174" s="275"/>
      <c r="E174" s="275"/>
      <c r="F174" s="296" t="s">
        <v>827</v>
      </c>
      <c r="G174" s="275"/>
      <c r="H174" s="275" t="s">
        <v>887</v>
      </c>
      <c r="I174" s="275" t="s">
        <v>823</v>
      </c>
      <c r="J174" s="275">
        <v>50</v>
      </c>
      <c r="K174" s="318"/>
    </row>
    <row r="175" ht="15" customHeight="1">
      <c r="B175" s="297"/>
      <c r="C175" s="275" t="s">
        <v>102</v>
      </c>
      <c r="D175" s="275"/>
      <c r="E175" s="275"/>
      <c r="F175" s="296" t="s">
        <v>821</v>
      </c>
      <c r="G175" s="275"/>
      <c r="H175" s="275" t="s">
        <v>888</v>
      </c>
      <c r="I175" s="275" t="s">
        <v>889</v>
      </c>
      <c r="J175" s="275"/>
      <c r="K175" s="318"/>
    </row>
    <row r="176" ht="15" customHeight="1">
      <c r="B176" s="297"/>
      <c r="C176" s="275" t="s">
        <v>55</v>
      </c>
      <c r="D176" s="275"/>
      <c r="E176" s="275"/>
      <c r="F176" s="296" t="s">
        <v>821</v>
      </c>
      <c r="G176" s="275"/>
      <c r="H176" s="275" t="s">
        <v>890</v>
      </c>
      <c r="I176" s="275" t="s">
        <v>891</v>
      </c>
      <c r="J176" s="275">
        <v>1</v>
      </c>
      <c r="K176" s="318"/>
    </row>
    <row r="177" ht="15" customHeight="1">
      <c r="B177" s="297"/>
      <c r="C177" s="275" t="s">
        <v>51</v>
      </c>
      <c r="D177" s="275"/>
      <c r="E177" s="275"/>
      <c r="F177" s="296" t="s">
        <v>821</v>
      </c>
      <c r="G177" s="275"/>
      <c r="H177" s="275" t="s">
        <v>892</v>
      </c>
      <c r="I177" s="275" t="s">
        <v>823</v>
      </c>
      <c r="J177" s="275">
        <v>20</v>
      </c>
      <c r="K177" s="318"/>
    </row>
    <row r="178" ht="15" customHeight="1">
      <c r="B178" s="297"/>
      <c r="C178" s="275" t="s">
        <v>103</v>
      </c>
      <c r="D178" s="275"/>
      <c r="E178" s="275"/>
      <c r="F178" s="296" t="s">
        <v>821</v>
      </c>
      <c r="G178" s="275"/>
      <c r="H178" s="275" t="s">
        <v>893</v>
      </c>
      <c r="I178" s="275" t="s">
        <v>823</v>
      </c>
      <c r="J178" s="275">
        <v>255</v>
      </c>
      <c r="K178" s="318"/>
    </row>
    <row r="179" ht="15" customHeight="1">
      <c r="B179" s="297"/>
      <c r="C179" s="275" t="s">
        <v>104</v>
      </c>
      <c r="D179" s="275"/>
      <c r="E179" s="275"/>
      <c r="F179" s="296" t="s">
        <v>821</v>
      </c>
      <c r="G179" s="275"/>
      <c r="H179" s="275" t="s">
        <v>786</v>
      </c>
      <c r="I179" s="275" t="s">
        <v>823</v>
      </c>
      <c r="J179" s="275">
        <v>10</v>
      </c>
      <c r="K179" s="318"/>
    </row>
    <row r="180" ht="15" customHeight="1">
      <c r="B180" s="297"/>
      <c r="C180" s="275" t="s">
        <v>105</v>
      </c>
      <c r="D180" s="275"/>
      <c r="E180" s="275"/>
      <c r="F180" s="296" t="s">
        <v>821</v>
      </c>
      <c r="G180" s="275"/>
      <c r="H180" s="275" t="s">
        <v>894</v>
      </c>
      <c r="I180" s="275" t="s">
        <v>855</v>
      </c>
      <c r="J180" s="275"/>
      <c r="K180" s="318"/>
    </row>
    <row r="181" ht="15" customHeight="1">
      <c r="B181" s="297"/>
      <c r="C181" s="275" t="s">
        <v>895</v>
      </c>
      <c r="D181" s="275"/>
      <c r="E181" s="275"/>
      <c r="F181" s="296" t="s">
        <v>821</v>
      </c>
      <c r="G181" s="275"/>
      <c r="H181" s="275" t="s">
        <v>896</v>
      </c>
      <c r="I181" s="275" t="s">
        <v>855</v>
      </c>
      <c r="J181" s="275"/>
      <c r="K181" s="318"/>
    </row>
    <row r="182" ht="15" customHeight="1">
      <c r="B182" s="297"/>
      <c r="C182" s="275" t="s">
        <v>884</v>
      </c>
      <c r="D182" s="275"/>
      <c r="E182" s="275"/>
      <c r="F182" s="296" t="s">
        <v>821</v>
      </c>
      <c r="G182" s="275"/>
      <c r="H182" s="275" t="s">
        <v>897</v>
      </c>
      <c r="I182" s="275" t="s">
        <v>855</v>
      </c>
      <c r="J182" s="275"/>
      <c r="K182" s="318"/>
    </row>
    <row r="183" ht="15" customHeight="1">
      <c r="B183" s="297"/>
      <c r="C183" s="275" t="s">
        <v>107</v>
      </c>
      <c r="D183" s="275"/>
      <c r="E183" s="275"/>
      <c r="F183" s="296" t="s">
        <v>827</v>
      </c>
      <c r="G183" s="275"/>
      <c r="H183" s="275" t="s">
        <v>898</v>
      </c>
      <c r="I183" s="275" t="s">
        <v>823</v>
      </c>
      <c r="J183" s="275">
        <v>50</v>
      </c>
      <c r="K183" s="318"/>
    </row>
    <row r="184" ht="15" customHeight="1">
      <c r="B184" s="297"/>
      <c r="C184" s="275" t="s">
        <v>899</v>
      </c>
      <c r="D184" s="275"/>
      <c r="E184" s="275"/>
      <c r="F184" s="296" t="s">
        <v>827</v>
      </c>
      <c r="G184" s="275"/>
      <c r="H184" s="275" t="s">
        <v>900</v>
      </c>
      <c r="I184" s="275" t="s">
        <v>901</v>
      </c>
      <c r="J184" s="275"/>
      <c r="K184" s="318"/>
    </row>
    <row r="185" ht="15" customHeight="1">
      <c r="B185" s="297"/>
      <c r="C185" s="275" t="s">
        <v>902</v>
      </c>
      <c r="D185" s="275"/>
      <c r="E185" s="275"/>
      <c r="F185" s="296" t="s">
        <v>827</v>
      </c>
      <c r="G185" s="275"/>
      <c r="H185" s="275" t="s">
        <v>903</v>
      </c>
      <c r="I185" s="275" t="s">
        <v>901</v>
      </c>
      <c r="J185" s="275"/>
      <c r="K185" s="318"/>
    </row>
    <row r="186" ht="15" customHeight="1">
      <c r="B186" s="297"/>
      <c r="C186" s="275" t="s">
        <v>904</v>
      </c>
      <c r="D186" s="275"/>
      <c r="E186" s="275"/>
      <c r="F186" s="296" t="s">
        <v>827</v>
      </c>
      <c r="G186" s="275"/>
      <c r="H186" s="275" t="s">
        <v>905</v>
      </c>
      <c r="I186" s="275" t="s">
        <v>901</v>
      </c>
      <c r="J186" s="275"/>
      <c r="K186" s="318"/>
    </row>
    <row r="187" ht="15" customHeight="1">
      <c r="B187" s="297"/>
      <c r="C187" s="330" t="s">
        <v>906</v>
      </c>
      <c r="D187" s="275"/>
      <c r="E187" s="275"/>
      <c r="F187" s="296" t="s">
        <v>827</v>
      </c>
      <c r="G187" s="275"/>
      <c r="H187" s="275" t="s">
        <v>907</v>
      </c>
      <c r="I187" s="275" t="s">
        <v>908</v>
      </c>
      <c r="J187" s="331" t="s">
        <v>909</v>
      </c>
      <c r="K187" s="318"/>
    </row>
    <row r="188" ht="15" customHeight="1">
      <c r="B188" s="297"/>
      <c r="C188" s="281" t="s">
        <v>40</v>
      </c>
      <c r="D188" s="275"/>
      <c r="E188" s="275"/>
      <c r="F188" s="296" t="s">
        <v>821</v>
      </c>
      <c r="G188" s="275"/>
      <c r="H188" s="271" t="s">
        <v>910</v>
      </c>
      <c r="I188" s="275" t="s">
        <v>911</v>
      </c>
      <c r="J188" s="275"/>
      <c r="K188" s="318"/>
    </row>
    <row r="189" ht="15" customHeight="1">
      <c r="B189" s="297"/>
      <c r="C189" s="281" t="s">
        <v>912</v>
      </c>
      <c r="D189" s="275"/>
      <c r="E189" s="275"/>
      <c r="F189" s="296" t="s">
        <v>821</v>
      </c>
      <c r="G189" s="275"/>
      <c r="H189" s="275" t="s">
        <v>913</v>
      </c>
      <c r="I189" s="275" t="s">
        <v>855</v>
      </c>
      <c r="J189" s="275"/>
      <c r="K189" s="318"/>
    </row>
    <row r="190" ht="15" customHeight="1">
      <c r="B190" s="297"/>
      <c r="C190" s="281" t="s">
        <v>914</v>
      </c>
      <c r="D190" s="275"/>
      <c r="E190" s="275"/>
      <c r="F190" s="296" t="s">
        <v>821</v>
      </c>
      <c r="G190" s="275"/>
      <c r="H190" s="275" t="s">
        <v>915</v>
      </c>
      <c r="I190" s="275" t="s">
        <v>855</v>
      </c>
      <c r="J190" s="275"/>
      <c r="K190" s="318"/>
    </row>
    <row r="191" ht="15" customHeight="1">
      <c r="B191" s="297"/>
      <c r="C191" s="281" t="s">
        <v>916</v>
      </c>
      <c r="D191" s="275"/>
      <c r="E191" s="275"/>
      <c r="F191" s="296" t="s">
        <v>827</v>
      </c>
      <c r="G191" s="275"/>
      <c r="H191" s="275" t="s">
        <v>917</v>
      </c>
      <c r="I191" s="275" t="s">
        <v>855</v>
      </c>
      <c r="J191" s="275"/>
      <c r="K191" s="318"/>
    </row>
    <row r="192" ht="15" customHeight="1">
      <c r="B192" s="324"/>
      <c r="C192" s="332"/>
      <c r="D192" s="306"/>
      <c r="E192" s="306"/>
      <c r="F192" s="306"/>
      <c r="G192" s="306"/>
      <c r="H192" s="306"/>
      <c r="I192" s="306"/>
      <c r="J192" s="306"/>
      <c r="K192" s="325"/>
    </row>
    <row r="193" ht="18.75" customHeight="1">
      <c r="B193" s="271"/>
      <c r="C193" s="275"/>
      <c r="D193" s="275"/>
      <c r="E193" s="275"/>
      <c r="F193" s="296"/>
      <c r="G193" s="275"/>
      <c r="H193" s="275"/>
      <c r="I193" s="275"/>
      <c r="J193" s="275"/>
      <c r="K193" s="271"/>
    </row>
    <row r="194" ht="18.75" customHeight="1">
      <c r="B194" s="271"/>
      <c r="C194" s="275"/>
      <c r="D194" s="275"/>
      <c r="E194" s="275"/>
      <c r="F194" s="296"/>
      <c r="G194" s="275"/>
      <c r="H194" s="275"/>
      <c r="I194" s="275"/>
      <c r="J194" s="275"/>
      <c r="K194" s="271"/>
    </row>
    <row r="195" ht="18.75" customHeight="1">
      <c r="B195" s="282"/>
      <c r="C195" s="282"/>
      <c r="D195" s="282"/>
      <c r="E195" s="282"/>
      <c r="F195" s="282"/>
      <c r="G195" s="282"/>
      <c r="H195" s="282"/>
      <c r="I195" s="282"/>
      <c r="J195" s="282"/>
      <c r="K195" s="282"/>
    </row>
    <row r="196" ht="13.5">
      <c r="B196" s="261"/>
      <c r="C196" s="262"/>
      <c r="D196" s="262"/>
      <c r="E196" s="262"/>
      <c r="F196" s="262"/>
      <c r="G196" s="262"/>
      <c r="H196" s="262"/>
      <c r="I196" s="262"/>
      <c r="J196" s="262"/>
      <c r="K196" s="263"/>
    </row>
    <row r="197" ht="21">
      <c r="B197" s="264"/>
      <c r="C197" s="265" t="s">
        <v>918</v>
      </c>
      <c r="D197" s="265"/>
      <c r="E197" s="265"/>
      <c r="F197" s="265"/>
      <c r="G197" s="265"/>
      <c r="H197" s="265"/>
      <c r="I197" s="265"/>
      <c r="J197" s="265"/>
      <c r="K197" s="266"/>
    </row>
    <row r="198" ht="25.5" customHeight="1">
      <c r="B198" s="264"/>
      <c r="C198" s="333" t="s">
        <v>919</v>
      </c>
      <c r="D198" s="333"/>
      <c r="E198" s="333"/>
      <c r="F198" s="333" t="s">
        <v>920</v>
      </c>
      <c r="G198" s="334"/>
      <c r="H198" s="333" t="s">
        <v>921</v>
      </c>
      <c r="I198" s="333"/>
      <c r="J198" s="333"/>
      <c r="K198" s="266"/>
    </row>
    <row r="199" ht="5.25" customHeight="1">
      <c r="B199" s="297"/>
      <c r="C199" s="294"/>
      <c r="D199" s="294"/>
      <c r="E199" s="294"/>
      <c r="F199" s="294"/>
      <c r="G199" s="275"/>
      <c r="H199" s="294"/>
      <c r="I199" s="294"/>
      <c r="J199" s="294"/>
      <c r="K199" s="318"/>
    </row>
    <row r="200" ht="15" customHeight="1">
      <c r="B200" s="297"/>
      <c r="C200" s="275" t="s">
        <v>911</v>
      </c>
      <c r="D200" s="275"/>
      <c r="E200" s="275"/>
      <c r="F200" s="296" t="s">
        <v>41</v>
      </c>
      <c r="G200" s="275"/>
      <c r="H200" s="275" t="s">
        <v>922</v>
      </c>
      <c r="I200" s="275"/>
      <c r="J200" s="275"/>
      <c r="K200" s="318"/>
    </row>
    <row r="201" ht="15" customHeight="1">
      <c r="B201" s="297"/>
      <c r="C201" s="303"/>
      <c r="D201" s="275"/>
      <c r="E201" s="275"/>
      <c r="F201" s="296" t="s">
        <v>42</v>
      </c>
      <c r="G201" s="275"/>
      <c r="H201" s="275" t="s">
        <v>923</v>
      </c>
      <c r="I201" s="275"/>
      <c r="J201" s="275"/>
      <c r="K201" s="318"/>
    </row>
    <row r="202" ht="15" customHeight="1">
      <c r="B202" s="297"/>
      <c r="C202" s="303"/>
      <c r="D202" s="275"/>
      <c r="E202" s="275"/>
      <c r="F202" s="296" t="s">
        <v>45</v>
      </c>
      <c r="G202" s="275"/>
      <c r="H202" s="275" t="s">
        <v>924</v>
      </c>
      <c r="I202" s="275"/>
      <c r="J202" s="275"/>
      <c r="K202" s="318"/>
    </row>
    <row r="203" ht="15" customHeight="1">
      <c r="B203" s="297"/>
      <c r="C203" s="275"/>
      <c r="D203" s="275"/>
      <c r="E203" s="275"/>
      <c r="F203" s="296" t="s">
        <v>43</v>
      </c>
      <c r="G203" s="275"/>
      <c r="H203" s="275" t="s">
        <v>925</v>
      </c>
      <c r="I203" s="275"/>
      <c r="J203" s="275"/>
      <c r="K203" s="318"/>
    </row>
    <row r="204" ht="15" customHeight="1">
      <c r="B204" s="297"/>
      <c r="C204" s="275"/>
      <c r="D204" s="275"/>
      <c r="E204" s="275"/>
      <c r="F204" s="296" t="s">
        <v>44</v>
      </c>
      <c r="G204" s="275"/>
      <c r="H204" s="275" t="s">
        <v>926</v>
      </c>
      <c r="I204" s="275"/>
      <c r="J204" s="275"/>
      <c r="K204" s="318"/>
    </row>
    <row r="205" ht="15" customHeight="1">
      <c r="B205" s="297"/>
      <c r="C205" s="275"/>
      <c r="D205" s="275"/>
      <c r="E205" s="275"/>
      <c r="F205" s="296"/>
      <c r="G205" s="275"/>
      <c r="H205" s="275"/>
      <c r="I205" s="275"/>
      <c r="J205" s="275"/>
      <c r="K205" s="318"/>
    </row>
    <row r="206" ht="15" customHeight="1">
      <c r="B206" s="297"/>
      <c r="C206" s="275" t="s">
        <v>867</v>
      </c>
      <c r="D206" s="275"/>
      <c r="E206" s="275"/>
      <c r="F206" s="296" t="s">
        <v>77</v>
      </c>
      <c r="G206" s="275"/>
      <c r="H206" s="275" t="s">
        <v>927</v>
      </c>
      <c r="I206" s="275"/>
      <c r="J206" s="275"/>
      <c r="K206" s="318"/>
    </row>
    <row r="207" ht="15" customHeight="1">
      <c r="B207" s="297"/>
      <c r="C207" s="303"/>
      <c r="D207" s="275"/>
      <c r="E207" s="275"/>
      <c r="F207" s="296" t="s">
        <v>764</v>
      </c>
      <c r="G207" s="275"/>
      <c r="H207" s="275" t="s">
        <v>765</v>
      </c>
      <c r="I207" s="275"/>
      <c r="J207" s="275"/>
      <c r="K207" s="318"/>
    </row>
    <row r="208" ht="15" customHeight="1">
      <c r="B208" s="297"/>
      <c r="C208" s="275"/>
      <c r="D208" s="275"/>
      <c r="E208" s="275"/>
      <c r="F208" s="296" t="s">
        <v>762</v>
      </c>
      <c r="G208" s="275"/>
      <c r="H208" s="275" t="s">
        <v>928</v>
      </c>
      <c r="I208" s="275"/>
      <c r="J208" s="275"/>
      <c r="K208" s="318"/>
    </row>
    <row r="209" ht="15" customHeight="1">
      <c r="B209" s="335"/>
      <c r="C209" s="303"/>
      <c r="D209" s="303"/>
      <c r="E209" s="303"/>
      <c r="F209" s="296" t="s">
        <v>766</v>
      </c>
      <c r="G209" s="281"/>
      <c r="H209" s="322" t="s">
        <v>767</v>
      </c>
      <c r="I209" s="322"/>
      <c r="J209" s="322"/>
      <c r="K209" s="336"/>
    </row>
    <row r="210" ht="15" customHeight="1">
      <c r="B210" s="335"/>
      <c r="C210" s="303"/>
      <c r="D210" s="303"/>
      <c r="E210" s="303"/>
      <c r="F210" s="296" t="s">
        <v>768</v>
      </c>
      <c r="G210" s="281"/>
      <c r="H210" s="322" t="s">
        <v>929</v>
      </c>
      <c r="I210" s="322"/>
      <c r="J210" s="322"/>
      <c r="K210" s="336"/>
    </row>
    <row r="211" ht="15" customHeight="1">
      <c r="B211" s="335"/>
      <c r="C211" s="303"/>
      <c r="D211" s="303"/>
      <c r="E211" s="303"/>
      <c r="F211" s="337"/>
      <c r="G211" s="281"/>
      <c r="H211" s="338"/>
      <c r="I211" s="338"/>
      <c r="J211" s="338"/>
      <c r="K211" s="336"/>
    </row>
    <row r="212" ht="15" customHeight="1">
      <c r="B212" s="335"/>
      <c r="C212" s="275" t="s">
        <v>891</v>
      </c>
      <c r="D212" s="303"/>
      <c r="E212" s="303"/>
      <c r="F212" s="296">
        <v>1</v>
      </c>
      <c r="G212" s="281"/>
      <c r="H212" s="322" t="s">
        <v>930</v>
      </c>
      <c r="I212" s="322"/>
      <c r="J212" s="322"/>
      <c r="K212" s="336"/>
    </row>
    <row r="213" ht="15" customHeight="1">
      <c r="B213" s="335"/>
      <c r="C213" s="303"/>
      <c r="D213" s="303"/>
      <c r="E213" s="303"/>
      <c r="F213" s="296">
        <v>2</v>
      </c>
      <c r="G213" s="281"/>
      <c r="H213" s="322" t="s">
        <v>931</v>
      </c>
      <c r="I213" s="322"/>
      <c r="J213" s="322"/>
      <c r="K213" s="336"/>
    </row>
    <row r="214" ht="15" customHeight="1">
      <c r="B214" s="335"/>
      <c r="C214" s="303"/>
      <c r="D214" s="303"/>
      <c r="E214" s="303"/>
      <c r="F214" s="296">
        <v>3</v>
      </c>
      <c r="G214" s="281"/>
      <c r="H214" s="322" t="s">
        <v>932</v>
      </c>
      <c r="I214" s="322"/>
      <c r="J214" s="322"/>
      <c r="K214" s="336"/>
    </row>
    <row r="215" ht="15" customHeight="1">
      <c r="B215" s="335"/>
      <c r="C215" s="303"/>
      <c r="D215" s="303"/>
      <c r="E215" s="303"/>
      <c r="F215" s="296">
        <v>4</v>
      </c>
      <c r="G215" s="281"/>
      <c r="H215" s="322" t="s">
        <v>933</v>
      </c>
      <c r="I215" s="322"/>
      <c r="J215" s="322"/>
      <c r="K215" s="336"/>
    </row>
    <row r="216" ht="12.75" customHeight="1">
      <c r="B216" s="339"/>
      <c r="C216" s="340"/>
      <c r="D216" s="340"/>
      <c r="E216" s="340"/>
      <c r="F216" s="340"/>
      <c r="G216" s="340"/>
      <c r="H216" s="340"/>
      <c r="I216" s="340"/>
      <c r="J216" s="340"/>
      <c r="K216" s="341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Miroslava Sýkorová</dc:creator>
  <cp:lastModifiedBy>Miroslava Sýkorová</cp:lastModifiedBy>
  <dcterms:created xsi:type="dcterms:W3CDTF">2018-12-04T13:25:29Z</dcterms:created>
  <dcterms:modified xsi:type="dcterms:W3CDTF">2018-12-04T13:25:33Z</dcterms:modified>
</cp:coreProperties>
</file>